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omments1.xml" ContentType="application/vnd.openxmlformats-officedocument.spreadsheetml.comments+xml"/>
  <Override PartName="/xl/charts/chart37.xml" ContentType="application/vnd.openxmlformats-officedocument.drawingml.chart+xml"/>
  <Override PartName="/xl/charts/style13.xml" ContentType="application/vnd.ms-office.chartstyle+xml"/>
  <Override PartName="/xl/charts/colors13.xml" ContentType="application/vnd.ms-office.chartcolorstyle+xml"/>
  <Override PartName="/xl/charts/chart38.xml" ContentType="application/vnd.openxmlformats-officedocument.drawingml.chart+xml"/>
  <Override PartName="/xl/charts/style14.xml" ContentType="application/vnd.ms-office.chartstyle+xml"/>
  <Override PartName="/xl/charts/colors14.xml" ContentType="application/vnd.ms-office.chartcolorstyle+xml"/>
  <Override PartName="/xl/charts/chart39.xml" ContentType="application/vnd.openxmlformats-officedocument.drawingml.chart+xml"/>
  <Override PartName="/xl/charts/style15.xml" ContentType="application/vnd.ms-office.chartstyle+xml"/>
  <Override PartName="/xl/charts/colors15.xml" ContentType="application/vnd.ms-office.chartcolorstyle+xml"/>
  <Override PartName="/xl/charts/chart40.xml" ContentType="application/vnd.openxmlformats-officedocument.drawingml.chart+xml"/>
  <Override PartName="/xl/charts/style16.xml" ContentType="application/vnd.ms-office.chartstyle+xml"/>
  <Override PartName="/xl/charts/colors16.xml" ContentType="application/vnd.ms-office.chartcolorstyle+xml"/>
  <Override PartName="/xl/charts/chart41.xml" ContentType="application/vnd.openxmlformats-officedocument.drawingml.chart+xml"/>
  <Override PartName="/xl/charts/style17.xml" ContentType="application/vnd.ms-office.chartstyle+xml"/>
  <Override PartName="/xl/charts/colors17.xml" ContentType="application/vnd.ms-office.chartcolorstyle+xml"/>
  <Override PartName="/xl/charts/chart42.xml" ContentType="application/vnd.openxmlformats-officedocument.drawingml.chart+xml"/>
  <Override PartName="/xl/charts/chart43.xml" ContentType="application/vnd.openxmlformats-officedocument.drawingml.chart+xml"/>
  <Override PartName="/xl/charts/style18.xml" ContentType="application/vnd.ms-office.chartstyle+xml"/>
  <Override PartName="/xl/charts/colors18.xml" ContentType="application/vnd.ms-office.chartcolorstyle+xml"/>
  <Override PartName="/xl/charts/chart44.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45.xml" ContentType="application/vnd.openxmlformats-officedocument.drawingml.chart+xml"/>
  <Override PartName="/xl/charts/style20.xml" ContentType="application/vnd.ms-office.chartstyle+xml"/>
  <Override PartName="/xl/charts/colors20.xml" ContentType="application/vnd.ms-office.chartcolorstyle+xml"/>
  <Override PartName="/xl/charts/chart46.xml" ContentType="application/vnd.openxmlformats-officedocument.drawingml.chart+xml"/>
  <Override PartName="/xl/drawings/drawing15.xml" ContentType="application/vnd.openxmlformats-officedocument.drawing+xml"/>
  <Override PartName="/xl/tables/table1.xml" ContentType="application/vnd.openxmlformats-officedocument.spreadsheetml.table+xml"/>
  <Override PartName="/xl/charts/chart47.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5707c84b98dfe2e0/Documents/Motivando.co/Productos/Excel/Finanzas Personales/Motivando.co - Finanzas Personales V2/"/>
    </mc:Choice>
  </mc:AlternateContent>
  <xr:revisionPtr revIDLastSave="26" documentId="13_ncr:1_{998F1115-87A5-1C42-814F-2D79A4CDC9EF}" xr6:coauthVersionLast="47" xr6:coauthVersionMax="47" xr10:uidLastSave="{FD4A5C96-7B6C-40E2-99DA-8F24B37BE6DB}"/>
  <bookViews>
    <workbookView xWindow="9240" yWindow="2730" windowWidth="28800" windowHeight="15320" firstSheet="4" activeTab="16" xr2:uid="{00000000-000D-0000-FFFF-FFFF00000000}"/>
  </bookViews>
  <sheets>
    <sheet name="Config" sheetId="22" r:id="rId1"/>
    <sheet name="Oculta, No Borrar" sheetId="36" state="hidden" r:id="rId2"/>
    <sheet name="Ene" sheetId="25" r:id="rId3"/>
    <sheet name="Feb" sheetId="23" r:id="rId4"/>
    <sheet name="Mar" sheetId="26" r:id="rId5"/>
    <sheet name="Abr" sheetId="27" r:id="rId6"/>
    <sheet name="May" sheetId="28" r:id="rId7"/>
    <sheet name="Jun" sheetId="29" r:id="rId8"/>
    <sheet name="Jul" sheetId="30" r:id="rId9"/>
    <sheet name="Agos" sheetId="31" r:id="rId10"/>
    <sheet name="Sept" sheetId="32" r:id="rId11"/>
    <sheet name="Oct" sheetId="33" r:id="rId12"/>
    <sheet name="Nov" sheetId="34" r:id="rId13"/>
    <sheet name="Dic" sheetId="35" r:id="rId14"/>
    <sheet name="Reporte Anual" sheetId="8" r:id="rId15"/>
    <sheet name="Fondos de Ahorro" sheetId="4" r:id="rId16"/>
    <sheet name="Bola de Nieve (Deudas)" sheetId="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8" l="1"/>
  <c r="D63" i="8"/>
  <c r="D64" i="8"/>
  <c r="Q38" i="35"/>
  <c r="Q37" i="35"/>
  <c r="Q36" i="35"/>
  <c r="Q35" i="35"/>
  <c r="Q34" i="35"/>
  <c r="Q33" i="35"/>
  <c r="Q38" i="34"/>
  <c r="Q37" i="34"/>
  <c r="Q36" i="34"/>
  <c r="Q35" i="34"/>
  <c r="Q34" i="34"/>
  <c r="Q33" i="34"/>
  <c r="Q38" i="33"/>
  <c r="Q37" i="33"/>
  <c r="Q36" i="33"/>
  <c r="Q35" i="33"/>
  <c r="Q34" i="33"/>
  <c r="Q33" i="33"/>
  <c r="Q38" i="32"/>
  <c r="Q37" i="32"/>
  <c r="Q36" i="32"/>
  <c r="Q35" i="32"/>
  <c r="Q34" i="32"/>
  <c r="Q33" i="32"/>
  <c r="Q38" i="31"/>
  <c r="Q37" i="31"/>
  <c r="Q36" i="31"/>
  <c r="Q35" i="31"/>
  <c r="Q34" i="31"/>
  <c r="Q33" i="31"/>
  <c r="Q38" i="30"/>
  <c r="Q37" i="30"/>
  <c r="Q36" i="30"/>
  <c r="Q35" i="30"/>
  <c r="Q34" i="30"/>
  <c r="Q33" i="30"/>
  <c r="Q38" i="29"/>
  <c r="Q37" i="29"/>
  <c r="Q36" i="29"/>
  <c r="Q35" i="29"/>
  <c r="Q34" i="29"/>
  <c r="Q33" i="29"/>
  <c r="Q38" i="28"/>
  <c r="Q37" i="28"/>
  <c r="Q36" i="28"/>
  <c r="Q35" i="28"/>
  <c r="Q34" i="28"/>
  <c r="Q33" i="28"/>
  <c r="Q38" i="27"/>
  <c r="Q37" i="27"/>
  <c r="Q36" i="27"/>
  <c r="Q35" i="27"/>
  <c r="Q34" i="27"/>
  <c r="Q33" i="27"/>
  <c r="Q38" i="26"/>
  <c r="Q37" i="26"/>
  <c r="Q36" i="26"/>
  <c r="Q35" i="26"/>
  <c r="Q34" i="26"/>
  <c r="Q33" i="26"/>
  <c r="Q38" i="23"/>
  <c r="Q37" i="23"/>
  <c r="Q36" i="23"/>
  <c r="Q35" i="23"/>
  <c r="Q34" i="23"/>
  <c r="Q33" i="23"/>
  <c r="Q38" i="25"/>
  <c r="Q37" i="25"/>
  <c r="Q36" i="25"/>
  <c r="Q35" i="25"/>
  <c r="Q34" i="25"/>
  <c r="Q33" i="25"/>
  <c r="Q27" i="35"/>
  <c r="Q26" i="35"/>
  <c r="Q25" i="35"/>
  <c r="Q24" i="35"/>
  <c r="Q23" i="35"/>
  <c r="Q22" i="35"/>
  <c r="Q27" i="34"/>
  <c r="Q26" i="34"/>
  <c r="Q25" i="34"/>
  <c r="Q24" i="34"/>
  <c r="Q23" i="34"/>
  <c r="Q22" i="34"/>
  <c r="Q27" i="33"/>
  <c r="Q26" i="33"/>
  <c r="Q25" i="33"/>
  <c r="Q24" i="33"/>
  <c r="Q23" i="33"/>
  <c r="Q22" i="33"/>
  <c r="Q27" i="32"/>
  <c r="Q26" i="32"/>
  <c r="Q25" i="32"/>
  <c r="Q24" i="32"/>
  <c r="Q23" i="32"/>
  <c r="Q22" i="32"/>
  <c r="Q27" i="31"/>
  <c r="Q26" i="31"/>
  <c r="Q25" i="31"/>
  <c r="Q24" i="31"/>
  <c r="Q23" i="31"/>
  <c r="Q22" i="31"/>
  <c r="Q27" i="30"/>
  <c r="Q26" i="30"/>
  <c r="Q25" i="30"/>
  <c r="Q24" i="30"/>
  <c r="Q23" i="30"/>
  <c r="Q22" i="30"/>
  <c r="Q27" i="29"/>
  <c r="Q26" i="29"/>
  <c r="Q25" i="29"/>
  <c r="Q24" i="29"/>
  <c r="Q23" i="29"/>
  <c r="Q22" i="29"/>
  <c r="Q27" i="28"/>
  <c r="Q26" i="28"/>
  <c r="Q25" i="28"/>
  <c r="Q24" i="28"/>
  <c r="Q23" i="28"/>
  <c r="Q22" i="28"/>
  <c r="Q27" i="27"/>
  <c r="Q26" i="27"/>
  <c r="Q25" i="27"/>
  <c r="Q24" i="27"/>
  <c r="Q23" i="27"/>
  <c r="Q22" i="27"/>
  <c r="Q27" i="26"/>
  <c r="Q26" i="26"/>
  <c r="Q25" i="26"/>
  <c r="Q24" i="26"/>
  <c r="Q23" i="26"/>
  <c r="Q22" i="26"/>
  <c r="Q27" i="23"/>
  <c r="Q26" i="23"/>
  <c r="Q25" i="23"/>
  <c r="Q24" i="23"/>
  <c r="Q23" i="23"/>
  <c r="Q22" i="23"/>
  <c r="Q27" i="25"/>
  <c r="Q26" i="25"/>
  <c r="Q25" i="25"/>
  <c r="Q24" i="25"/>
  <c r="Q23" i="25"/>
  <c r="Q22" i="25"/>
  <c r="M38" i="35"/>
  <c r="M37" i="35"/>
  <c r="M36" i="35"/>
  <c r="M35" i="35"/>
  <c r="M34" i="35"/>
  <c r="M33" i="35"/>
  <c r="M32" i="35"/>
  <c r="M31" i="35"/>
  <c r="M30" i="35"/>
  <c r="M29" i="35"/>
  <c r="M28" i="35"/>
  <c r="M27" i="35"/>
  <c r="M26" i="35"/>
  <c r="M25" i="35"/>
  <c r="M24" i="35"/>
  <c r="M23" i="35"/>
  <c r="M22" i="35"/>
  <c r="M38" i="34"/>
  <c r="M37" i="34"/>
  <c r="M36" i="34"/>
  <c r="M35" i="34"/>
  <c r="M34" i="34"/>
  <c r="M33" i="34"/>
  <c r="M32" i="34"/>
  <c r="M31" i="34"/>
  <c r="M30" i="34"/>
  <c r="M29" i="34"/>
  <c r="M28" i="34"/>
  <c r="M27" i="34"/>
  <c r="M26" i="34"/>
  <c r="M25" i="34"/>
  <c r="M24" i="34"/>
  <c r="M23" i="34"/>
  <c r="M22" i="34"/>
  <c r="M38" i="33"/>
  <c r="M37" i="33"/>
  <c r="M36" i="33"/>
  <c r="M35" i="33"/>
  <c r="M34" i="33"/>
  <c r="M33" i="33"/>
  <c r="M32" i="33"/>
  <c r="M31" i="33"/>
  <c r="M30" i="33"/>
  <c r="M29" i="33"/>
  <c r="M28" i="33"/>
  <c r="M27" i="33"/>
  <c r="M26" i="33"/>
  <c r="M25" i="33"/>
  <c r="M24" i="33"/>
  <c r="M23" i="33"/>
  <c r="M22" i="33"/>
  <c r="M38" i="32"/>
  <c r="M37" i="32"/>
  <c r="M36" i="32"/>
  <c r="M35" i="32"/>
  <c r="M34" i="32"/>
  <c r="M33" i="32"/>
  <c r="M32" i="32"/>
  <c r="M31" i="32"/>
  <c r="M30" i="32"/>
  <c r="M29" i="32"/>
  <c r="M28" i="32"/>
  <c r="M27" i="32"/>
  <c r="M26" i="32"/>
  <c r="M25" i="32"/>
  <c r="M24" i="32"/>
  <c r="M23" i="32"/>
  <c r="M22" i="32"/>
  <c r="M38" i="31"/>
  <c r="M37" i="31"/>
  <c r="M36" i="31"/>
  <c r="M35" i="31"/>
  <c r="M34" i="31"/>
  <c r="M33" i="31"/>
  <c r="M32" i="31"/>
  <c r="M31" i="31"/>
  <c r="M30" i="31"/>
  <c r="M29" i="31"/>
  <c r="M28" i="31"/>
  <c r="M27" i="31"/>
  <c r="M26" i="31"/>
  <c r="M25" i="31"/>
  <c r="M24" i="31"/>
  <c r="M23" i="31"/>
  <c r="M22" i="31"/>
  <c r="M38" i="30"/>
  <c r="M37" i="30"/>
  <c r="M36" i="30"/>
  <c r="M35" i="30"/>
  <c r="M34" i="30"/>
  <c r="M33" i="30"/>
  <c r="M32" i="30"/>
  <c r="M31" i="30"/>
  <c r="M30" i="30"/>
  <c r="M29" i="30"/>
  <c r="M28" i="30"/>
  <c r="M27" i="30"/>
  <c r="M26" i="30"/>
  <c r="M25" i="30"/>
  <c r="M24" i="30"/>
  <c r="M23" i="30"/>
  <c r="M22" i="30"/>
  <c r="M38" i="29" l="1"/>
  <c r="O38" i="29" s="1"/>
  <c r="M37" i="29"/>
  <c r="M36" i="29"/>
  <c r="M35" i="29"/>
  <c r="M34" i="29"/>
  <c r="M33" i="29"/>
  <c r="O33" i="29" s="1"/>
  <c r="M32" i="29"/>
  <c r="M31" i="29"/>
  <c r="O31" i="29" s="1"/>
  <c r="M30" i="29"/>
  <c r="O30" i="29" s="1"/>
  <c r="M29" i="29"/>
  <c r="M28" i="29"/>
  <c r="M27" i="29"/>
  <c r="M26" i="29"/>
  <c r="M25" i="29"/>
  <c r="M24" i="29"/>
  <c r="O24" i="29" s="1"/>
  <c r="M23" i="29"/>
  <c r="O23" i="29" s="1"/>
  <c r="M22" i="29"/>
  <c r="O22" i="29" s="1"/>
  <c r="M38" i="28"/>
  <c r="M37" i="28"/>
  <c r="M36" i="28"/>
  <c r="M35" i="28"/>
  <c r="M34" i="28"/>
  <c r="O34" i="28" s="1"/>
  <c r="M33" i="28"/>
  <c r="O33" i="28" s="1"/>
  <c r="M32" i="28"/>
  <c r="O32" i="28" s="1"/>
  <c r="M31" i="28"/>
  <c r="O31" i="28" s="1"/>
  <c r="M30" i="28"/>
  <c r="M29" i="28"/>
  <c r="M28" i="28"/>
  <c r="M27" i="28"/>
  <c r="M26" i="28"/>
  <c r="M25" i="28"/>
  <c r="M24" i="28"/>
  <c r="M23" i="28"/>
  <c r="O23" i="28" s="1"/>
  <c r="M22" i="28"/>
  <c r="M38" i="27"/>
  <c r="M37" i="27"/>
  <c r="M36" i="27"/>
  <c r="M35" i="27"/>
  <c r="M34" i="27"/>
  <c r="M33" i="27"/>
  <c r="O33" i="27" s="1"/>
  <c r="M32" i="27"/>
  <c r="O32" i="27" s="1"/>
  <c r="M31" i="27"/>
  <c r="O31" i="27" s="1"/>
  <c r="M30" i="27"/>
  <c r="M29" i="27"/>
  <c r="M28" i="27"/>
  <c r="M27" i="27"/>
  <c r="O27" i="27" s="1"/>
  <c r="M26" i="27"/>
  <c r="M25" i="27"/>
  <c r="O25" i="27" s="1"/>
  <c r="M24" i="27"/>
  <c r="O24" i="27" s="1"/>
  <c r="M23" i="27"/>
  <c r="O23" i="27" s="1"/>
  <c r="M22" i="27"/>
  <c r="M38" i="26"/>
  <c r="O38" i="26" s="1"/>
  <c r="M37" i="26"/>
  <c r="M36" i="26"/>
  <c r="O36" i="26" s="1"/>
  <c r="M35" i="26"/>
  <c r="M34" i="26"/>
  <c r="M33" i="26"/>
  <c r="M32" i="26"/>
  <c r="O32" i="26" s="1"/>
  <c r="M31" i="26"/>
  <c r="M30" i="26"/>
  <c r="O30" i="26" s="1"/>
  <c r="M29" i="26"/>
  <c r="M28" i="26"/>
  <c r="M27" i="26"/>
  <c r="M26" i="26"/>
  <c r="M25" i="26"/>
  <c r="M24" i="26"/>
  <c r="O24" i="26" s="1"/>
  <c r="M23" i="26"/>
  <c r="O23" i="26" s="1"/>
  <c r="M22" i="26"/>
  <c r="O22" i="26" s="1"/>
  <c r="M38" i="23"/>
  <c r="M37" i="23"/>
  <c r="M36" i="23"/>
  <c r="M35" i="23"/>
  <c r="M34" i="23"/>
  <c r="M33" i="23"/>
  <c r="M32" i="23"/>
  <c r="M31" i="23"/>
  <c r="M30" i="23"/>
  <c r="M29" i="23"/>
  <c r="M28" i="23"/>
  <c r="M27" i="23"/>
  <c r="M26" i="23"/>
  <c r="M25" i="23"/>
  <c r="M24" i="23"/>
  <c r="M23" i="23"/>
  <c r="M22" i="23"/>
  <c r="M38" i="25"/>
  <c r="O38" i="25" s="1"/>
  <c r="M37" i="25"/>
  <c r="O37" i="25" s="1"/>
  <c r="M36" i="25"/>
  <c r="M35" i="25"/>
  <c r="O35" i="25" s="1"/>
  <c r="M34" i="25"/>
  <c r="O34" i="25" s="1"/>
  <c r="M33" i="25"/>
  <c r="O33" i="25" s="1"/>
  <c r="M32" i="25"/>
  <c r="O32" i="25" s="1"/>
  <c r="M31" i="25"/>
  <c r="M30" i="25"/>
  <c r="O30" i="25" s="1"/>
  <c r="M29" i="25"/>
  <c r="O29" i="25" s="1"/>
  <c r="M28" i="25"/>
  <c r="M27" i="25"/>
  <c r="M26" i="25"/>
  <c r="O26" i="25" s="1"/>
  <c r="M25" i="25"/>
  <c r="O25" i="25" s="1"/>
  <c r="M24" i="25"/>
  <c r="O24" i="25" s="1"/>
  <c r="M23" i="25"/>
  <c r="M22" i="25"/>
  <c r="O31" i="25"/>
  <c r="O22" i="25"/>
  <c r="H38" i="35"/>
  <c r="H37" i="35"/>
  <c r="H36" i="35"/>
  <c r="H35" i="35"/>
  <c r="H34" i="35"/>
  <c r="H33" i="35"/>
  <c r="H32" i="35"/>
  <c r="H31" i="35"/>
  <c r="H30" i="35"/>
  <c r="H29" i="35"/>
  <c r="H28" i="35"/>
  <c r="H27" i="35"/>
  <c r="H26" i="35"/>
  <c r="H25" i="35"/>
  <c r="H24" i="35"/>
  <c r="H23" i="35"/>
  <c r="H22" i="35"/>
  <c r="H38" i="34"/>
  <c r="H37" i="34"/>
  <c r="H36" i="34"/>
  <c r="H35" i="34"/>
  <c r="H34" i="34"/>
  <c r="H33" i="34"/>
  <c r="H32" i="34"/>
  <c r="H31" i="34"/>
  <c r="H30" i="34"/>
  <c r="H29" i="34"/>
  <c r="H28" i="34"/>
  <c r="H27" i="34"/>
  <c r="H26" i="34"/>
  <c r="H25" i="34"/>
  <c r="H24" i="34"/>
  <c r="H23" i="34"/>
  <c r="H22" i="34"/>
  <c r="H38" i="33"/>
  <c r="H37" i="33"/>
  <c r="H36" i="33"/>
  <c r="H35" i="33"/>
  <c r="H34" i="33"/>
  <c r="H33" i="33"/>
  <c r="H32" i="33"/>
  <c r="H31" i="33"/>
  <c r="H30" i="33"/>
  <c r="H29" i="33"/>
  <c r="H28" i="33"/>
  <c r="H27" i="33"/>
  <c r="H26" i="33"/>
  <c r="H25" i="33"/>
  <c r="H24" i="33"/>
  <c r="H23" i="33"/>
  <c r="H22" i="33"/>
  <c r="H38" i="32"/>
  <c r="H37" i="32"/>
  <c r="H36" i="32"/>
  <c r="H35" i="32"/>
  <c r="H34" i="32"/>
  <c r="H33" i="32"/>
  <c r="H32" i="32"/>
  <c r="H31" i="32"/>
  <c r="H30" i="32"/>
  <c r="H29" i="32"/>
  <c r="H28" i="32"/>
  <c r="H27" i="32"/>
  <c r="H26" i="32"/>
  <c r="H25" i="32"/>
  <c r="H24" i="32"/>
  <c r="H23" i="32"/>
  <c r="H22" i="32"/>
  <c r="H38" i="31"/>
  <c r="H37" i="31"/>
  <c r="H36" i="31"/>
  <c r="H35" i="31"/>
  <c r="H34" i="31"/>
  <c r="H33" i="31"/>
  <c r="H32" i="31"/>
  <c r="H31" i="31"/>
  <c r="H30" i="31"/>
  <c r="H29" i="31"/>
  <c r="H28" i="31"/>
  <c r="H27" i="31"/>
  <c r="H26" i="31"/>
  <c r="H25" i="31"/>
  <c r="H24" i="31"/>
  <c r="H23" i="31"/>
  <c r="H22" i="31"/>
  <c r="H38" i="30"/>
  <c r="H37" i="30"/>
  <c r="H36" i="30"/>
  <c r="H35" i="30"/>
  <c r="H34" i="30"/>
  <c r="H33" i="30"/>
  <c r="H32" i="30"/>
  <c r="H31" i="30"/>
  <c r="H30" i="30"/>
  <c r="H29" i="30"/>
  <c r="H28" i="30"/>
  <c r="H27" i="30"/>
  <c r="H26" i="30"/>
  <c r="H25" i="30"/>
  <c r="H24" i="30"/>
  <c r="H23" i="30"/>
  <c r="H22" i="30"/>
  <c r="H38" i="29"/>
  <c r="H37" i="29"/>
  <c r="H36" i="29"/>
  <c r="H35" i="29"/>
  <c r="H34" i="29"/>
  <c r="H33" i="29"/>
  <c r="H32" i="29"/>
  <c r="H31" i="29"/>
  <c r="H30" i="29"/>
  <c r="H29" i="29"/>
  <c r="H28" i="29"/>
  <c r="H27" i="29"/>
  <c r="H26" i="29"/>
  <c r="H25" i="29"/>
  <c r="H24" i="29"/>
  <c r="H23" i="29"/>
  <c r="H22" i="29"/>
  <c r="H38" i="28"/>
  <c r="H37" i="28"/>
  <c r="H36" i="28"/>
  <c r="H35" i="28"/>
  <c r="H34" i="28"/>
  <c r="H33" i="28"/>
  <c r="H32" i="28"/>
  <c r="H31" i="28"/>
  <c r="H30" i="28"/>
  <c r="H29" i="28"/>
  <c r="H28" i="28"/>
  <c r="H27" i="28"/>
  <c r="H26" i="28"/>
  <c r="H25" i="28"/>
  <c r="H24" i="28"/>
  <c r="H23" i="28"/>
  <c r="H22" i="28"/>
  <c r="H38" i="27"/>
  <c r="H37" i="27"/>
  <c r="H36" i="27"/>
  <c r="H35" i="27"/>
  <c r="H34" i="27"/>
  <c r="H33" i="27"/>
  <c r="H32" i="27"/>
  <c r="H31" i="27"/>
  <c r="H30" i="27"/>
  <c r="H29" i="27"/>
  <c r="H28" i="27"/>
  <c r="H27" i="27"/>
  <c r="H26" i="27"/>
  <c r="H25" i="27"/>
  <c r="H24" i="27"/>
  <c r="H23" i="27"/>
  <c r="H22" i="27"/>
  <c r="H38" i="26"/>
  <c r="H37" i="26"/>
  <c r="H36" i="26"/>
  <c r="H35" i="26"/>
  <c r="H34" i="26"/>
  <c r="H33" i="26"/>
  <c r="H32" i="26"/>
  <c r="H31" i="26"/>
  <c r="H30" i="26"/>
  <c r="H29" i="26"/>
  <c r="H28" i="26"/>
  <c r="H27" i="26"/>
  <c r="H26" i="26"/>
  <c r="H25" i="26"/>
  <c r="H24" i="26"/>
  <c r="H23" i="26"/>
  <c r="H22" i="26"/>
  <c r="H38" i="23"/>
  <c r="H37" i="23"/>
  <c r="H36" i="23"/>
  <c r="H35" i="23"/>
  <c r="H34" i="23"/>
  <c r="H33" i="23"/>
  <c r="H32" i="23"/>
  <c r="H31" i="23"/>
  <c r="H30" i="23"/>
  <c r="H29" i="23"/>
  <c r="H28" i="23"/>
  <c r="H27" i="23"/>
  <c r="H26" i="23"/>
  <c r="H25" i="23"/>
  <c r="H24" i="23"/>
  <c r="H23" i="23"/>
  <c r="H22" i="23"/>
  <c r="H38" i="25"/>
  <c r="H37" i="25"/>
  <c r="H36" i="25"/>
  <c r="H35" i="25"/>
  <c r="H34" i="25"/>
  <c r="H33" i="25"/>
  <c r="H32" i="25"/>
  <c r="H31" i="25"/>
  <c r="H30" i="25"/>
  <c r="H29" i="25"/>
  <c r="H28" i="25"/>
  <c r="H27" i="25"/>
  <c r="H26" i="25"/>
  <c r="H25" i="25"/>
  <c r="H24" i="25"/>
  <c r="H23" i="25"/>
  <c r="H22" i="25"/>
  <c r="B28" i="35"/>
  <c r="B27" i="35"/>
  <c r="B26" i="35"/>
  <c r="B25" i="35"/>
  <c r="B24" i="35"/>
  <c r="B23" i="35"/>
  <c r="B22" i="35"/>
  <c r="B28" i="34"/>
  <c r="B27" i="34"/>
  <c r="B26" i="34"/>
  <c r="B25" i="34"/>
  <c r="B24" i="34"/>
  <c r="B23" i="34"/>
  <c r="B22" i="34"/>
  <c r="B28" i="33"/>
  <c r="B27" i="33"/>
  <c r="B26" i="33"/>
  <c r="B25" i="33"/>
  <c r="B24" i="33"/>
  <c r="B23" i="33"/>
  <c r="B22" i="33"/>
  <c r="B28" i="32"/>
  <c r="B27" i="32"/>
  <c r="B26" i="32"/>
  <c r="B25" i="32"/>
  <c r="B24" i="32"/>
  <c r="B23" i="32"/>
  <c r="B22" i="32"/>
  <c r="B28" i="31"/>
  <c r="B27" i="31"/>
  <c r="B26" i="31"/>
  <c r="B25" i="31"/>
  <c r="B24" i="31"/>
  <c r="B23" i="31"/>
  <c r="B22" i="31"/>
  <c r="B28" i="30"/>
  <c r="B27" i="30"/>
  <c r="B26" i="30"/>
  <c r="B25" i="30"/>
  <c r="B24" i="30"/>
  <c r="B23" i="30"/>
  <c r="B22" i="30"/>
  <c r="B28" i="29"/>
  <c r="B27" i="29"/>
  <c r="B26" i="29"/>
  <c r="B25" i="29"/>
  <c r="B24" i="29"/>
  <c r="B23" i="29"/>
  <c r="B22" i="29"/>
  <c r="B28" i="28"/>
  <c r="B27" i="28"/>
  <c r="B26" i="28"/>
  <c r="B25" i="28"/>
  <c r="B24" i="28"/>
  <c r="B23" i="28"/>
  <c r="B22" i="28"/>
  <c r="B28" i="27"/>
  <c r="B27" i="27"/>
  <c r="B26" i="27"/>
  <c r="B25" i="27"/>
  <c r="B24" i="27"/>
  <c r="B23" i="27"/>
  <c r="B22" i="27"/>
  <c r="B28" i="26"/>
  <c r="B27" i="26"/>
  <c r="B26" i="26"/>
  <c r="B25" i="26"/>
  <c r="B24" i="26"/>
  <c r="B23" i="26"/>
  <c r="B22" i="26"/>
  <c r="B28" i="23"/>
  <c r="B27" i="23"/>
  <c r="B26" i="23"/>
  <c r="B25" i="23"/>
  <c r="B24" i="23"/>
  <c r="B23" i="23"/>
  <c r="B22" i="23"/>
  <c r="B28" i="25"/>
  <c r="B27" i="25"/>
  <c r="B26" i="25"/>
  <c r="B25" i="25"/>
  <c r="B24" i="25"/>
  <c r="B23" i="25"/>
  <c r="B22" i="25"/>
  <c r="B10" i="5"/>
  <c r="F17" i="36"/>
  <c r="F32" i="36" s="1"/>
  <c r="F16" i="36"/>
  <c r="F31" i="36" s="1"/>
  <c r="F15" i="36"/>
  <c r="F30" i="36" s="1"/>
  <c r="F14" i="36"/>
  <c r="F29" i="36" s="1"/>
  <c r="F13" i="36"/>
  <c r="F28" i="36" s="1"/>
  <c r="F12" i="36"/>
  <c r="F27" i="36" s="1"/>
  <c r="F11" i="36"/>
  <c r="F26" i="36" s="1"/>
  <c r="F10" i="36"/>
  <c r="F25" i="36" s="1"/>
  <c r="F9" i="36"/>
  <c r="F24" i="36" s="1"/>
  <c r="F8" i="36"/>
  <c r="F23" i="36" s="1"/>
  <c r="F7" i="36"/>
  <c r="F22" i="36" s="1"/>
  <c r="F6" i="36"/>
  <c r="F21" i="36" s="1"/>
  <c r="F5" i="36"/>
  <c r="L53" i="8"/>
  <c r="L52" i="8"/>
  <c r="L51" i="8"/>
  <c r="L50" i="8"/>
  <c r="L49" i="8"/>
  <c r="B38" i="36" s="1"/>
  <c r="L48" i="8"/>
  <c r="L47" i="8"/>
  <c r="B36" i="36" s="1"/>
  <c r="L46" i="8"/>
  <c r="L45" i="8"/>
  <c r="B34" i="36" s="1"/>
  <c r="L44" i="8"/>
  <c r="B33" i="36" s="1"/>
  <c r="L43" i="8"/>
  <c r="B32" i="36" s="1"/>
  <c r="L42" i="8"/>
  <c r="B31" i="36" s="1"/>
  <c r="L41" i="8"/>
  <c r="B30" i="36" s="1"/>
  <c r="L40" i="8"/>
  <c r="L39" i="8"/>
  <c r="B28" i="36" s="1"/>
  <c r="L38" i="8"/>
  <c r="B27" i="36" s="1"/>
  <c r="B53" i="8"/>
  <c r="B22" i="36" s="1"/>
  <c r="B52" i="8"/>
  <c r="B21" i="36" s="1"/>
  <c r="B51" i="8"/>
  <c r="B20" i="36" s="1"/>
  <c r="B50" i="8"/>
  <c r="B19" i="36" s="1"/>
  <c r="B49" i="8"/>
  <c r="B18" i="36" s="1"/>
  <c r="B48" i="8"/>
  <c r="B17" i="36" s="1"/>
  <c r="B47" i="8"/>
  <c r="B16" i="36" s="1"/>
  <c r="B46" i="8"/>
  <c r="B15" i="36" s="1"/>
  <c r="B45" i="8"/>
  <c r="B14" i="36" s="1"/>
  <c r="B44" i="8"/>
  <c r="B13" i="36" s="1"/>
  <c r="B43" i="8"/>
  <c r="B12" i="36" s="1"/>
  <c r="B42" i="8"/>
  <c r="B11" i="36" s="1"/>
  <c r="B41" i="8"/>
  <c r="B10" i="36" s="1"/>
  <c r="B40" i="8"/>
  <c r="B9" i="36" s="1"/>
  <c r="B39" i="8"/>
  <c r="B8" i="36" s="1"/>
  <c r="B38" i="8"/>
  <c r="B7" i="36" s="1"/>
  <c r="L37" i="8"/>
  <c r="B26" i="36" s="1"/>
  <c r="C25" i="36"/>
  <c r="C5" i="36"/>
  <c r="C2" i="36"/>
  <c r="B2" i="36"/>
  <c r="S39" i="35"/>
  <c r="E38" i="35" s="1"/>
  <c r="K71" i="8" s="1"/>
  <c r="K17" i="36" s="1"/>
  <c r="R39" i="35"/>
  <c r="D38" i="35" s="1"/>
  <c r="N39" i="35"/>
  <c r="K39" i="35"/>
  <c r="E35" i="35" s="1"/>
  <c r="H71" i="8" s="1"/>
  <c r="H17" i="36" s="1"/>
  <c r="J39" i="35"/>
  <c r="D35" i="35" s="1"/>
  <c r="O38" i="35"/>
  <c r="B38" i="35"/>
  <c r="O37" i="35"/>
  <c r="B37" i="35"/>
  <c r="O36" i="35"/>
  <c r="D36" i="35"/>
  <c r="B36" i="35"/>
  <c r="O35" i="35"/>
  <c r="B35" i="35"/>
  <c r="O34" i="35"/>
  <c r="B34" i="35"/>
  <c r="O33" i="35"/>
  <c r="O32" i="35"/>
  <c r="O31" i="35"/>
  <c r="O30" i="35"/>
  <c r="O29" i="35"/>
  <c r="E29" i="35"/>
  <c r="E34" i="35" s="1"/>
  <c r="G71" i="8" s="1"/>
  <c r="G17" i="36" s="1"/>
  <c r="D29" i="35"/>
  <c r="D34" i="35" s="1"/>
  <c r="S28" i="35"/>
  <c r="E37" i="35" s="1"/>
  <c r="J71" i="8" s="1"/>
  <c r="J17" i="36" s="1"/>
  <c r="R28" i="35"/>
  <c r="D37" i="35" s="1"/>
  <c r="O28" i="35"/>
  <c r="O27" i="35"/>
  <c r="O26" i="35"/>
  <c r="O25" i="35"/>
  <c r="O24" i="35"/>
  <c r="O23" i="35"/>
  <c r="O22" i="35"/>
  <c r="S39" i="34"/>
  <c r="E38" i="34" s="1"/>
  <c r="K70" i="8" s="1"/>
  <c r="K16" i="36" s="1"/>
  <c r="R39" i="34"/>
  <c r="D38" i="34" s="1"/>
  <c r="N39" i="34"/>
  <c r="D36" i="34" s="1"/>
  <c r="K39" i="34"/>
  <c r="E35" i="34" s="1"/>
  <c r="H70" i="8" s="1"/>
  <c r="H16" i="36" s="1"/>
  <c r="J39" i="34"/>
  <c r="D35" i="34" s="1"/>
  <c r="O38" i="34"/>
  <c r="B38" i="34"/>
  <c r="O37" i="34"/>
  <c r="B37" i="34"/>
  <c r="O36" i="34"/>
  <c r="B36" i="34"/>
  <c r="O35" i="34"/>
  <c r="B35" i="34"/>
  <c r="O34" i="34"/>
  <c r="B34" i="34"/>
  <c r="O33" i="34"/>
  <c r="O32" i="34"/>
  <c r="O31" i="34"/>
  <c r="O30" i="34"/>
  <c r="O29" i="34"/>
  <c r="E29" i="34"/>
  <c r="E34" i="34" s="1"/>
  <c r="G70" i="8" s="1"/>
  <c r="G16" i="36" s="1"/>
  <c r="D29" i="34"/>
  <c r="D34" i="34" s="1"/>
  <c r="S28" i="34"/>
  <c r="E37" i="34" s="1"/>
  <c r="J70" i="8" s="1"/>
  <c r="J16" i="36" s="1"/>
  <c r="R28" i="34"/>
  <c r="D37" i="34" s="1"/>
  <c r="O28" i="34"/>
  <c r="O27" i="34"/>
  <c r="O26" i="34"/>
  <c r="O25" i="34"/>
  <c r="O24" i="34"/>
  <c r="O23" i="34"/>
  <c r="O22" i="34"/>
  <c r="S39" i="33"/>
  <c r="E38" i="33" s="1"/>
  <c r="K69" i="8" s="1"/>
  <c r="K15" i="36" s="1"/>
  <c r="R39" i="33"/>
  <c r="D38" i="33" s="1"/>
  <c r="N39" i="33"/>
  <c r="D36" i="33" s="1"/>
  <c r="K39" i="33"/>
  <c r="E35" i="33" s="1"/>
  <c r="H69" i="8" s="1"/>
  <c r="H15" i="36" s="1"/>
  <c r="J39" i="33"/>
  <c r="D35" i="33" s="1"/>
  <c r="O38" i="33"/>
  <c r="B38" i="33"/>
  <c r="O37" i="33"/>
  <c r="B37" i="33"/>
  <c r="O36" i="33"/>
  <c r="B36" i="33"/>
  <c r="O35" i="33"/>
  <c r="B35" i="33"/>
  <c r="O34" i="33"/>
  <c r="B34" i="33"/>
  <c r="O33" i="33"/>
  <c r="O32" i="33"/>
  <c r="O31" i="33"/>
  <c r="O30" i="33"/>
  <c r="O29" i="33"/>
  <c r="E29" i="33"/>
  <c r="B9" i="33" s="1"/>
  <c r="D29" i="33"/>
  <c r="D34" i="33" s="1"/>
  <c r="S28" i="33"/>
  <c r="E37" i="33" s="1"/>
  <c r="J69" i="8" s="1"/>
  <c r="J15" i="36" s="1"/>
  <c r="R28" i="33"/>
  <c r="D37" i="33" s="1"/>
  <c r="O28" i="33"/>
  <c r="O27" i="33"/>
  <c r="O26" i="33"/>
  <c r="O25" i="33"/>
  <c r="O24" i="33"/>
  <c r="O23" i="33"/>
  <c r="O22" i="33"/>
  <c r="S39" i="32"/>
  <c r="E38" i="32" s="1"/>
  <c r="K68" i="8" s="1"/>
  <c r="K14" i="36" s="1"/>
  <c r="R39" i="32"/>
  <c r="D38" i="32" s="1"/>
  <c r="N39" i="32"/>
  <c r="D36" i="32" s="1"/>
  <c r="K39" i="32"/>
  <c r="E35" i="32" s="1"/>
  <c r="H68" i="8" s="1"/>
  <c r="H14" i="36" s="1"/>
  <c r="J39" i="32"/>
  <c r="D35" i="32" s="1"/>
  <c r="O38" i="32"/>
  <c r="B38" i="32"/>
  <c r="O37" i="32"/>
  <c r="B37" i="32"/>
  <c r="O36" i="32"/>
  <c r="B36" i="32"/>
  <c r="O35" i="32"/>
  <c r="B35" i="32"/>
  <c r="O34" i="32"/>
  <c r="B34" i="32"/>
  <c r="O33" i="32"/>
  <c r="O32" i="32"/>
  <c r="O31" i="32"/>
  <c r="O30" i="32"/>
  <c r="O29" i="32"/>
  <c r="E29" i="32"/>
  <c r="E34" i="32" s="1"/>
  <c r="G68" i="8" s="1"/>
  <c r="G14" i="36" s="1"/>
  <c r="D29" i="32"/>
  <c r="D34" i="32" s="1"/>
  <c r="S28" i="32"/>
  <c r="E37" i="32" s="1"/>
  <c r="J68" i="8" s="1"/>
  <c r="J14" i="36" s="1"/>
  <c r="R28" i="32"/>
  <c r="D37" i="32" s="1"/>
  <c r="O28" i="32"/>
  <c r="O27" i="32"/>
  <c r="O26" i="32"/>
  <c r="O25" i="32"/>
  <c r="O24" i="32"/>
  <c r="O23" i="32"/>
  <c r="O22" i="32"/>
  <c r="S39" i="31"/>
  <c r="E38" i="31" s="1"/>
  <c r="K67" i="8" s="1"/>
  <c r="K13" i="36" s="1"/>
  <c r="R39" i="31"/>
  <c r="D38" i="31" s="1"/>
  <c r="N39" i="31"/>
  <c r="D36" i="31" s="1"/>
  <c r="K39" i="31"/>
  <c r="E35" i="31" s="1"/>
  <c r="H67" i="8" s="1"/>
  <c r="H13" i="36" s="1"/>
  <c r="J39" i="31"/>
  <c r="D35" i="31" s="1"/>
  <c r="O38" i="31"/>
  <c r="B38" i="31"/>
  <c r="O37" i="31"/>
  <c r="B37" i="31"/>
  <c r="O36" i="31"/>
  <c r="B36" i="31"/>
  <c r="O35" i="31"/>
  <c r="B35" i="31"/>
  <c r="O34" i="31"/>
  <c r="B34" i="31"/>
  <c r="O33" i="31"/>
  <c r="O32" i="31"/>
  <c r="O31" i="31"/>
  <c r="O30" i="31"/>
  <c r="O29" i="31"/>
  <c r="E29" i="31"/>
  <c r="E34" i="31" s="1"/>
  <c r="G67" i="8" s="1"/>
  <c r="G13" i="36" s="1"/>
  <c r="D29" i="31"/>
  <c r="D34" i="31" s="1"/>
  <c r="S28" i="31"/>
  <c r="E37" i="31" s="1"/>
  <c r="J67" i="8" s="1"/>
  <c r="J13" i="36" s="1"/>
  <c r="R28" i="31"/>
  <c r="D37" i="31" s="1"/>
  <c r="O28" i="31"/>
  <c r="O27" i="31"/>
  <c r="O26" i="31"/>
  <c r="O25" i="31"/>
  <c r="O24" i="31"/>
  <c r="O23" i="31"/>
  <c r="O22" i="31"/>
  <c r="B9" i="31"/>
  <c r="S39" i="30"/>
  <c r="E38" i="30" s="1"/>
  <c r="K66" i="8" s="1"/>
  <c r="K12" i="36" s="1"/>
  <c r="R39" i="30"/>
  <c r="D38" i="30" s="1"/>
  <c r="N39" i="30"/>
  <c r="D36" i="30" s="1"/>
  <c r="K39" i="30"/>
  <c r="E35" i="30" s="1"/>
  <c r="H66" i="8" s="1"/>
  <c r="H12" i="36" s="1"/>
  <c r="J39" i="30"/>
  <c r="O38" i="30"/>
  <c r="B38" i="30"/>
  <c r="O37" i="30"/>
  <c r="B37" i="30"/>
  <c r="O36" i="30"/>
  <c r="B36" i="30"/>
  <c r="O35" i="30"/>
  <c r="D35" i="30"/>
  <c r="B35" i="30"/>
  <c r="O34" i="30"/>
  <c r="B34" i="30"/>
  <c r="O33" i="30"/>
  <c r="O32" i="30"/>
  <c r="O31" i="30"/>
  <c r="O30" i="30"/>
  <c r="O29" i="30"/>
  <c r="E29" i="30"/>
  <c r="E34" i="30" s="1"/>
  <c r="G66" i="8" s="1"/>
  <c r="G12" i="36" s="1"/>
  <c r="D29" i="30"/>
  <c r="D34" i="30" s="1"/>
  <c r="S28" i="30"/>
  <c r="E37" i="30" s="1"/>
  <c r="J66" i="8" s="1"/>
  <c r="J12" i="36" s="1"/>
  <c r="R28" i="30"/>
  <c r="D37" i="30" s="1"/>
  <c r="O28" i="30"/>
  <c r="O27" i="30"/>
  <c r="O26" i="30"/>
  <c r="O25" i="30"/>
  <c r="O24" i="30"/>
  <c r="O23" i="30"/>
  <c r="O22" i="30"/>
  <c r="S39" i="29"/>
  <c r="E38" i="29" s="1"/>
  <c r="K65" i="8" s="1"/>
  <c r="K11" i="36" s="1"/>
  <c r="R39" i="29"/>
  <c r="D38" i="29" s="1"/>
  <c r="N39" i="29"/>
  <c r="D36" i="29" s="1"/>
  <c r="K39" i="29"/>
  <c r="E35" i="29" s="1"/>
  <c r="H65" i="8" s="1"/>
  <c r="H11" i="36" s="1"/>
  <c r="J39" i="29"/>
  <c r="D35" i="29" s="1"/>
  <c r="B38" i="29"/>
  <c r="O37" i="29"/>
  <c r="B37" i="29"/>
  <c r="O36" i="29"/>
  <c r="B36" i="29"/>
  <c r="O35" i="29"/>
  <c r="B35" i="29"/>
  <c r="O34" i="29"/>
  <c r="B34" i="29"/>
  <c r="O32" i="29"/>
  <c r="O29" i="29"/>
  <c r="E29" i="29"/>
  <c r="B9" i="29" s="1"/>
  <c r="D29" i="29"/>
  <c r="D34" i="29" s="1"/>
  <c r="S28" i="29"/>
  <c r="E37" i="29" s="1"/>
  <c r="J65" i="8" s="1"/>
  <c r="J11" i="36" s="1"/>
  <c r="R28" i="29"/>
  <c r="D37" i="29" s="1"/>
  <c r="O28" i="29"/>
  <c r="O27" i="29"/>
  <c r="O26" i="29"/>
  <c r="O25" i="29"/>
  <c r="S39" i="28"/>
  <c r="E38" i="28" s="1"/>
  <c r="K64" i="8" s="1"/>
  <c r="K10" i="36" s="1"/>
  <c r="R39" i="28"/>
  <c r="D38" i="28" s="1"/>
  <c r="N39" i="28"/>
  <c r="D36" i="28" s="1"/>
  <c r="K39" i="28"/>
  <c r="E35" i="28" s="1"/>
  <c r="H64" i="8" s="1"/>
  <c r="H10" i="36" s="1"/>
  <c r="J39" i="28"/>
  <c r="D35" i="28" s="1"/>
  <c r="O38" i="28"/>
  <c r="B38" i="28"/>
  <c r="O37" i="28"/>
  <c r="B37" i="28"/>
  <c r="O36" i="28"/>
  <c r="B36" i="28"/>
  <c r="O35" i="28"/>
  <c r="B35" i="28"/>
  <c r="B34" i="28"/>
  <c r="O30" i="28"/>
  <c r="O29" i="28"/>
  <c r="E29" i="28"/>
  <c r="B9" i="28" s="1"/>
  <c r="D29" i="28"/>
  <c r="D34" i="28" s="1"/>
  <c r="S28" i="28"/>
  <c r="E37" i="28" s="1"/>
  <c r="J64" i="8" s="1"/>
  <c r="J10" i="36" s="1"/>
  <c r="R28" i="28"/>
  <c r="D37" i="28" s="1"/>
  <c r="O28" i="28"/>
  <c r="O27" i="28"/>
  <c r="O26" i="28"/>
  <c r="O25" i="28"/>
  <c r="O24" i="28"/>
  <c r="O22" i="28"/>
  <c r="S39" i="27"/>
  <c r="E38" i="27" s="1"/>
  <c r="K63" i="8" s="1"/>
  <c r="K9" i="36" s="1"/>
  <c r="R39" i="27"/>
  <c r="D38" i="27" s="1"/>
  <c r="N39" i="27"/>
  <c r="D36" i="27" s="1"/>
  <c r="K39" i="27"/>
  <c r="E35" i="27" s="1"/>
  <c r="H63" i="8" s="1"/>
  <c r="H9" i="36" s="1"/>
  <c r="J39" i="27"/>
  <c r="D35" i="27" s="1"/>
  <c r="O38" i="27"/>
  <c r="B38" i="27"/>
  <c r="O37" i="27"/>
  <c r="B37" i="27"/>
  <c r="O36" i="27"/>
  <c r="B36" i="27"/>
  <c r="O35" i="27"/>
  <c r="B35" i="27"/>
  <c r="O34" i="27"/>
  <c r="B34" i="27"/>
  <c r="O30" i="27"/>
  <c r="O29" i="27"/>
  <c r="E29" i="27"/>
  <c r="E34" i="27" s="1"/>
  <c r="G63" i="8" s="1"/>
  <c r="D29" i="27"/>
  <c r="D34" i="27" s="1"/>
  <c r="S28" i="27"/>
  <c r="E37" i="27" s="1"/>
  <c r="J63" i="8" s="1"/>
  <c r="J9" i="36" s="1"/>
  <c r="R28" i="27"/>
  <c r="D37" i="27" s="1"/>
  <c r="O28" i="27"/>
  <c r="O26" i="27"/>
  <c r="O22" i="27"/>
  <c r="S39" i="26"/>
  <c r="E38" i="26" s="1"/>
  <c r="K62" i="8" s="1"/>
  <c r="K8" i="36" s="1"/>
  <c r="R39" i="26"/>
  <c r="D38" i="26" s="1"/>
  <c r="N39" i="26"/>
  <c r="D36" i="26" s="1"/>
  <c r="K39" i="26"/>
  <c r="E35" i="26" s="1"/>
  <c r="H62" i="8" s="1"/>
  <c r="H8" i="36" s="1"/>
  <c r="J39" i="26"/>
  <c r="D35" i="26" s="1"/>
  <c r="B38" i="26"/>
  <c r="O37" i="26"/>
  <c r="B37" i="26"/>
  <c r="B36" i="26"/>
  <c r="O35" i="26"/>
  <c r="B35" i="26"/>
  <c r="O34" i="26"/>
  <c r="B34" i="26"/>
  <c r="O33" i="26"/>
  <c r="O31" i="26"/>
  <c r="O29" i="26"/>
  <c r="E29" i="26"/>
  <c r="E34" i="26" s="1"/>
  <c r="G62" i="8" s="1"/>
  <c r="G8" i="36" s="1"/>
  <c r="D29" i="26"/>
  <c r="D34" i="26" s="1"/>
  <c r="S28" i="26"/>
  <c r="E37" i="26" s="1"/>
  <c r="J62" i="8" s="1"/>
  <c r="J8" i="36" s="1"/>
  <c r="R28" i="26"/>
  <c r="D37" i="26" s="1"/>
  <c r="O28" i="26"/>
  <c r="O27" i="26"/>
  <c r="O26" i="26"/>
  <c r="O25" i="26"/>
  <c r="S39" i="25"/>
  <c r="E38" i="25" s="1"/>
  <c r="K60" i="8" s="1"/>
  <c r="K6" i="36" s="1"/>
  <c r="R39" i="25"/>
  <c r="D38" i="25" s="1"/>
  <c r="N39" i="25"/>
  <c r="D36" i="25" s="1"/>
  <c r="K39" i="25"/>
  <c r="J39" i="25"/>
  <c r="D35" i="25" s="1"/>
  <c r="B38" i="25"/>
  <c r="E37" i="25"/>
  <c r="J60" i="8" s="1"/>
  <c r="J6" i="36" s="1"/>
  <c r="B37" i="25"/>
  <c r="O36" i="25"/>
  <c r="B36" i="25"/>
  <c r="E35" i="25"/>
  <c r="H60" i="8" s="1"/>
  <c r="H6" i="36" s="1"/>
  <c r="B35" i="25"/>
  <c r="B34" i="25"/>
  <c r="E29" i="25"/>
  <c r="E34" i="25" s="1"/>
  <c r="G60" i="8" s="1"/>
  <c r="G6" i="36" s="1"/>
  <c r="D29" i="25"/>
  <c r="D34" i="25" s="1"/>
  <c r="S28" i="25"/>
  <c r="R28" i="25"/>
  <c r="D37" i="25" s="1"/>
  <c r="O28" i="25"/>
  <c r="O27" i="25"/>
  <c r="O23" i="25"/>
  <c r="K59" i="8"/>
  <c r="K5" i="36" s="1"/>
  <c r="J59" i="8"/>
  <c r="J5" i="36" s="1"/>
  <c r="I59" i="8"/>
  <c r="I5" i="36" s="1"/>
  <c r="H59" i="8"/>
  <c r="H5" i="36" s="1"/>
  <c r="G59" i="8"/>
  <c r="G5" i="36" s="1"/>
  <c r="M51" i="8" l="1"/>
  <c r="M53" i="8"/>
  <c r="M40" i="8"/>
  <c r="O39" i="25"/>
  <c r="E36" i="25" s="1"/>
  <c r="B9" i="35"/>
  <c r="O39" i="33"/>
  <c r="B9" i="32"/>
  <c r="O39" i="27"/>
  <c r="B13" i="27" s="1"/>
  <c r="B9" i="26"/>
  <c r="O39" i="30"/>
  <c r="E36" i="30" s="1"/>
  <c r="D39" i="32"/>
  <c r="O39" i="35"/>
  <c r="E36" i="35" s="1"/>
  <c r="D39" i="35"/>
  <c r="O39" i="26"/>
  <c r="E36" i="26" s="1"/>
  <c r="D39" i="30"/>
  <c r="D39" i="33"/>
  <c r="O39" i="28"/>
  <c r="B13" i="28" s="1"/>
  <c r="B17" i="28" s="1"/>
  <c r="D39" i="25"/>
  <c r="O39" i="34"/>
  <c r="B13" i="34" s="1"/>
  <c r="D39" i="29"/>
  <c r="O39" i="29"/>
  <c r="B13" i="29" s="1"/>
  <c r="B17" i="29" s="1"/>
  <c r="D42" i="8"/>
  <c r="D49" i="8"/>
  <c r="M42" i="8"/>
  <c r="C51" i="8"/>
  <c r="C45" i="8"/>
  <c r="D45" i="8"/>
  <c r="C53" i="8"/>
  <c r="D43" i="8"/>
  <c r="B39" i="36"/>
  <c r="M39" i="8"/>
  <c r="D53" i="8"/>
  <c r="C40" i="8"/>
  <c r="C47" i="8"/>
  <c r="D51" i="8"/>
  <c r="C49" i="8"/>
  <c r="B40" i="36"/>
  <c r="M37" i="8"/>
  <c r="D40" i="8"/>
  <c r="C43" i="8"/>
  <c r="M45" i="8"/>
  <c r="M47" i="8"/>
  <c r="M49" i="8"/>
  <c r="C38" i="8"/>
  <c r="D38" i="8"/>
  <c r="C41" i="8"/>
  <c r="M43" i="8"/>
  <c r="C46" i="8"/>
  <c r="C48" i="8"/>
  <c r="C50" i="8"/>
  <c r="C52" i="8"/>
  <c r="M38" i="8"/>
  <c r="D41" i="8"/>
  <c r="C44" i="8"/>
  <c r="D46" i="8"/>
  <c r="D48" i="8"/>
  <c r="D50" i="8"/>
  <c r="D52" i="8"/>
  <c r="C21" i="36" s="1"/>
  <c r="D47" i="8"/>
  <c r="C39" i="8"/>
  <c r="M41" i="8"/>
  <c r="D44" i="8"/>
  <c r="M46" i="8"/>
  <c r="M48" i="8"/>
  <c r="M50" i="8"/>
  <c r="M52" i="8"/>
  <c r="B35" i="36"/>
  <c r="D39" i="8"/>
  <c r="C42" i="8"/>
  <c r="M44" i="8"/>
  <c r="O39" i="32"/>
  <c r="E36" i="32" s="1"/>
  <c r="G9" i="36"/>
  <c r="O39" i="31"/>
  <c r="E36" i="31" s="1"/>
  <c r="B29" i="36"/>
  <c r="B37" i="36"/>
  <c r="B41" i="36"/>
  <c r="B42" i="36"/>
  <c r="D39" i="34"/>
  <c r="E36" i="33"/>
  <c r="I69" i="8" s="1"/>
  <c r="I15" i="36" s="1"/>
  <c r="B13" i="33"/>
  <c r="B17" i="33" s="1"/>
  <c r="B9" i="34"/>
  <c r="E34" i="33"/>
  <c r="D39" i="28"/>
  <c r="D39" i="31"/>
  <c r="E34" i="29"/>
  <c r="E34" i="28"/>
  <c r="B9" i="30"/>
  <c r="D39" i="26"/>
  <c r="E36" i="27"/>
  <c r="D39" i="27"/>
  <c r="B9" i="27"/>
  <c r="B9" i="25"/>
  <c r="J29" i="8"/>
  <c r="J28" i="8"/>
  <c r="J27" i="8"/>
  <c r="J26" i="8"/>
  <c r="J25" i="8"/>
  <c r="J24" i="8"/>
  <c r="J15" i="8"/>
  <c r="J14" i="8"/>
  <c r="J13" i="8"/>
  <c r="J12" i="8"/>
  <c r="J11" i="8"/>
  <c r="J10" i="8"/>
  <c r="B37" i="8"/>
  <c r="B30" i="8"/>
  <c r="B29" i="8"/>
  <c r="B28" i="8"/>
  <c r="B27" i="8"/>
  <c r="B26" i="8"/>
  <c r="B25" i="8"/>
  <c r="B24" i="8"/>
  <c r="C24" i="8" s="1"/>
  <c r="B61" i="8"/>
  <c r="S39" i="23"/>
  <c r="E38" i="23" s="1"/>
  <c r="K61" i="8" s="1"/>
  <c r="K7" i="36" s="1"/>
  <c r="R39" i="23"/>
  <c r="D38" i="23" s="1"/>
  <c r="N39" i="23"/>
  <c r="D36" i="23" s="1"/>
  <c r="K39" i="23"/>
  <c r="E35" i="23" s="1"/>
  <c r="H61" i="8" s="1"/>
  <c r="H7" i="36" s="1"/>
  <c r="J39" i="23"/>
  <c r="D35" i="23" s="1"/>
  <c r="O38" i="23"/>
  <c r="N53" i="8" s="1"/>
  <c r="C42" i="36" s="1"/>
  <c r="B38" i="23"/>
  <c r="O37" i="23"/>
  <c r="N52" i="8" s="1"/>
  <c r="C41" i="36" s="1"/>
  <c r="B37" i="23"/>
  <c r="O36" i="23"/>
  <c r="N51" i="8" s="1"/>
  <c r="C40" i="36" s="1"/>
  <c r="B36" i="23"/>
  <c r="O35" i="23"/>
  <c r="N50" i="8" s="1"/>
  <c r="C39" i="36" s="1"/>
  <c r="B35" i="23"/>
  <c r="O34" i="23"/>
  <c r="N49" i="8" s="1"/>
  <c r="C38" i="36" s="1"/>
  <c r="B34" i="23"/>
  <c r="O33" i="23"/>
  <c r="N48" i="8" s="1"/>
  <c r="C37" i="36" s="1"/>
  <c r="O32" i="23"/>
  <c r="N47" i="8" s="1"/>
  <c r="C36" i="36" s="1"/>
  <c r="O31" i="23"/>
  <c r="N46" i="8" s="1"/>
  <c r="C35" i="36" s="1"/>
  <c r="O30" i="23"/>
  <c r="N45" i="8" s="1"/>
  <c r="C34" i="36" s="1"/>
  <c r="O29" i="23"/>
  <c r="N44" i="8" s="1"/>
  <c r="C33" i="36" s="1"/>
  <c r="E29" i="23"/>
  <c r="E34" i="23" s="1"/>
  <c r="G61" i="8" s="1"/>
  <c r="G7" i="36" s="1"/>
  <c r="D29" i="23"/>
  <c r="D34" i="23" s="1"/>
  <c r="S28" i="23"/>
  <c r="E37" i="23" s="1"/>
  <c r="J61" i="8" s="1"/>
  <c r="J7" i="36" s="1"/>
  <c r="R28" i="23"/>
  <c r="D37" i="23" s="1"/>
  <c r="O28" i="23"/>
  <c r="N43" i="8" s="1"/>
  <c r="C32" i="36" s="1"/>
  <c r="O27" i="23"/>
  <c r="N42" i="8" s="1"/>
  <c r="C31" i="36" s="1"/>
  <c r="O26" i="23"/>
  <c r="N41" i="8" s="1"/>
  <c r="C30" i="36" s="1"/>
  <c r="O25" i="23"/>
  <c r="N40" i="8" s="1"/>
  <c r="C29" i="36" s="1"/>
  <c r="O24" i="23"/>
  <c r="N39" i="8" s="1"/>
  <c r="C28" i="36" s="1"/>
  <c r="O23" i="23"/>
  <c r="N38" i="8" s="1"/>
  <c r="C27" i="36" s="1"/>
  <c r="O22" i="23"/>
  <c r="N37" i="8" s="1"/>
  <c r="C26" i="36" s="1"/>
  <c r="B13" i="30" l="1"/>
  <c r="B17" i="30" s="1"/>
  <c r="B13" i="25"/>
  <c r="B17" i="25" s="1"/>
  <c r="E36" i="28"/>
  <c r="I64" i="8" s="1"/>
  <c r="I10" i="36" s="1"/>
  <c r="B13" i="35"/>
  <c r="B17" i="35" s="1"/>
  <c r="E36" i="34"/>
  <c r="I70" i="8" s="1"/>
  <c r="I16" i="36" s="1"/>
  <c r="L16" i="36" s="1"/>
  <c r="K31" i="36" s="1"/>
  <c r="B13" i="32"/>
  <c r="B17" i="32" s="1"/>
  <c r="E36" i="29"/>
  <c r="I65" i="8" s="1"/>
  <c r="I11" i="36" s="1"/>
  <c r="B13" i="26"/>
  <c r="B17" i="26" s="1"/>
  <c r="E39" i="35"/>
  <c r="I71" i="8"/>
  <c r="I17" i="36" s="1"/>
  <c r="L17" i="36" s="1"/>
  <c r="G32" i="36" s="1"/>
  <c r="E39" i="26"/>
  <c r="I62" i="8"/>
  <c r="I8" i="36" s="1"/>
  <c r="L8" i="36" s="1"/>
  <c r="G23" i="36" s="1"/>
  <c r="L10" i="8"/>
  <c r="K10" i="8"/>
  <c r="K26" i="8"/>
  <c r="L26" i="8"/>
  <c r="G65" i="8"/>
  <c r="G11" i="36" s="1"/>
  <c r="L29" i="8"/>
  <c r="K29" i="8"/>
  <c r="K15" i="8"/>
  <c r="L15" i="8"/>
  <c r="K14" i="8"/>
  <c r="L14" i="8"/>
  <c r="K24" i="8"/>
  <c r="L24" i="8"/>
  <c r="E39" i="25"/>
  <c r="I60" i="8"/>
  <c r="I6" i="36" s="1"/>
  <c r="L6" i="36" s="1"/>
  <c r="G21" i="36" s="1"/>
  <c r="L11" i="8"/>
  <c r="K11" i="8"/>
  <c r="K27" i="8"/>
  <c r="L27" i="8"/>
  <c r="E39" i="33"/>
  <c r="G69" i="8"/>
  <c r="G15" i="36" s="1"/>
  <c r="L15" i="36" s="1"/>
  <c r="G30" i="36" s="1"/>
  <c r="K12" i="8"/>
  <c r="L12" i="8"/>
  <c r="L28" i="8"/>
  <c r="K28" i="8"/>
  <c r="E39" i="27"/>
  <c r="I63" i="8"/>
  <c r="I9" i="36" s="1"/>
  <c r="L9" i="36" s="1"/>
  <c r="G24" i="36" s="1"/>
  <c r="K13" i="8"/>
  <c r="L13" i="8"/>
  <c r="K25" i="8"/>
  <c r="L25" i="8"/>
  <c r="E39" i="28"/>
  <c r="G64" i="8"/>
  <c r="G10" i="36" s="1"/>
  <c r="L10" i="36" s="1"/>
  <c r="G25" i="36" s="1"/>
  <c r="E39" i="30"/>
  <c r="I66" i="8"/>
  <c r="I12" i="36" s="1"/>
  <c r="L12" i="36" s="1"/>
  <c r="G27" i="36" s="1"/>
  <c r="D25" i="8"/>
  <c r="C25" i="8"/>
  <c r="C27" i="8"/>
  <c r="D27" i="8"/>
  <c r="D26" i="8"/>
  <c r="C26" i="8"/>
  <c r="D28" i="8"/>
  <c r="C28" i="8"/>
  <c r="D29" i="8"/>
  <c r="C29" i="8"/>
  <c r="C37" i="8"/>
  <c r="D37" i="8"/>
  <c r="C6" i="36" s="1"/>
  <c r="D24" i="8"/>
  <c r="D30" i="8"/>
  <c r="C30" i="8"/>
  <c r="I68" i="8"/>
  <c r="I14" i="36" s="1"/>
  <c r="E39" i="32"/>
  <c r="B13" i="31"/>
  <c r="B17" i="31" s="1"/>
  <c r="E39" i="31"/>
  <c r="I67" i="8"/>
  <c r="I13" i="36" s="1"/>
  <c r="C43" i="36"/>
  <c r="C13" i="36"/>
  <c r="C22" i="36"/>
  <c r="B6" i="36"/>
  <c r="C14" i="36"/>
  <c r="C7" i="36"/>
  <c r="C15" i="36"/>
  <c r="C11" i="36"/>
  <c r="C12" i="36"/>
  <c r="C20" i="36"/>
  <c r="C8" i="36"/>
  <c r="C16" i="36"/>
  <c r="C9" i="36"/>
  <c r="C17" i="36"/>
  <c r="C19" i="36"/>
  <c r="C10" i="36"/>
  <c r="C18" i="36"/>
  <c r="B17" i="34"/>
  <c r="B17" i="27"/>
  <c r="O39" i="23"/>
  <c r="D39" i="23"/>
  <c r="B9" i="23"/>
  <c r="B9" i="8" s="1"/>
  <c r="E39" i="29" l="1"/>
  <c r="H23" i="36"/>
  <c r="H31" i="36"/>
  <c r="E39" i="34"/>
  <c r="I30" i="36"/>
  <c r="H21" i="36"/>
  <c r="L11" i="36"/>
  <c r="I26" i="36" s="1"/>
  <c r="K32" i="36"/>
  <c r="I32" i="36"/>
  <c r="H32" i="36"/>
  <c r="J32" i="36"/>
  <c r="J31" i="36"/>
  <c r="I31" i="36"/>
  <c r="G31" i="36"/>
  <c r="K30" i="36"/>
  <c r="I27" i="36"/>
  <c r="H27" i="36"/>
  <c r="K25" i="36"/>
  <c r="I23" i="36"/>
  <c r="K23" i="36"/>
  <c r="I25" i="36"/>
  <c r="J27" i="36"/>
  <c r="J30" i="36"/>
  <c r="H25" i="36"/>
  <c r="J21" i="36"/>
  <c r="H30" i="36"/>
  <c r="J25" i="36"/>
  <c r="J23" i="36"/>
  <c r="I21" i="36"/>
  <c r="K21" i="36"/>
  <c r="K27" i="36"/>
  <c r="L13" i="36"/>
  <c r="L14" i="36"/>
  <c r="J24" i="36"/>
  <c r="K24" i="36"/>
  <c r="H24" i="36"/>
  <c r="I24" i="36"/>
  <c r="B3" i="36"/>
  <c r="D33" i="36"/>
  <c r="D41" i="36"/>
  <c r="D36" i="36"/>
  <c r="D42" i="36"/>
  <c r="D32" i="36"/>
  <c r="D26" i="36"/>
  <c r="D30" i="36"/>
  <c r="D34" i="36"/>
  <c r="D38" i="36"/>
  <c r="D27" i="36"/>
  <c r="D31" i="36"/>
  <c r="D29" i="36"/>
  <c r="D37" i="36"/>
  <c r="D40" i="36"/>
  <c r="D35" i="36"/>
  <c r="D39" i="36"/>
  <c r="D28" i="36"/>
  <c r="C23" i="36"/>
  <c r="E36" i="23"/>
  <c r="B13" i="23"/>
  <c r="B64" i="8"/>
  <c r="B63" i="8"/>
  <c r="B62" i="8"/>
  <c r="B60" i="8"/>
  <c r="G26" i="36" l="1"/>
  <c r="H26" i="36"/>
  <c r="J26" i="36"/>
  <c r="L32" i="36"/>
  <c r="L31" i="36"/>
  <c r="L30" i="36"/>
  <c r="K26" i="36"/>
  <c r="L23" i="36"/>
  <c r="L25" i="36"/>
  <c r="L27" i="36"/>
  <c r="L26" i="36"/>
  <c r="L21" i="36"/>
  <c r="E39" i="23"/>
  <c r="I61" i="8"/>
  <c r="I7" i="36" s="1"/>
  <c r="L24" i="36"/>
  <c r="H28" i="36"/>
  <c r="K28" i="36"/>
  <c r="J28" i="36"/>
  <c r="G28" i="36"/>
  <c r="I28" i="36"/>
  <c r="J29" i="36"/>
  <c r="G29" i="36"/>
  <c r="H29" i="36"/>
  <c r="K29" i="36"/>
  <c r="I29" i="36"/>
  <c r="B17" i="23"/>
  <c r="B13" i="8"/>
  <c r="D16" i="36"/>
  <c r="D21" i="36"/>
  <c r="D12" i="36"/>
  <c r="D43" i="36"/>
  <c r="D18" i="36"/>
  <c r="D13" i="36"/>
  <c r="D11" i="36"/>
  <c r="D8" i="36"/>
  <c r="D7" i="36"/>
  <c r="D14" i="36"/>
  <c r="D15" i="36"/>
  <c r="D10" i="36"/>
  <c r="D9" i="36"/>
  <c r="D22" i="36"/>
  <c r="D20" i="36"/>
  <c r="D17" i="36"/>
  <c r="D6" i="36"/>
  <c r="D19" i="36"/>
  <c r="L30" i="8"/>
  <c r="K30" i="8"/>
  <c r="C64" i="8" s="1"/>
  <c r="M54" i="8"/>
  <c r="C62" i="8" s="1"/>
  <c r="D54" i="8"/>
  <c r="C54" i="8"/>
  <c r="C61" i="8" s="1"/>
  <c r="D31" i="8"/>
  <c r="C31" i="8"/>
  <c r="C60" i="8" s="1"/>
  <c r="L16" i="8"/>
  <c r="K16" i="8"/>
  <c r="C63" i="8" s="1"/>
  <c r="L7" i="36" l="1"/>
  <c r="I22" i="36" s="1"/>
  <c r="L29" i="36"/>
  <c r="L28" i="36"/>
  <c r="C3" i="36"/>
  <c r="G13" i="8"/>
  <c r="D23" i="36"/>
  <c r="D61" i="8"/>
  <c r="D60" i="8"/>
  <c r="C65" i="8"/>
  <c r="N54" i="8"/>
  <c r="H22" i="36" l="1"/>
  <c r="K22" i="36"/>
  <c r="J22" i="36"/>
  <c r="G22" i="36"/>
  <c r="B17" i="8"/>
  <c r="D65" i="8"/>
  <c r="L22" i="36" l="1"/>
  <c r="B28" i="5"/>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C27" i="5"/>
  <c r="E27" i="5" s="1"/>
  <c r="G27" i="5" s="1"/>
  <c r="B14" i="5"/>
  <c r="G40" i="4"/>
  <c r="E40" i="4"/>
  <c r="D40" i="4"/>
  <c r="I39" i="4"/>
  <c r="H39" i="4"/>
  <c r="F39" i="4"/>
  <c r="I38" i="4"/>
  <c r="H38" i="4"/>
  <c r="F38" i="4"/>
  <c r="I37" i="4"/>
  <c r="H37" i="4"/>
  <c r="F37" i="4"/>
  <c r="I36" i="4"/>
  <c r="H36" i="4"/>
  <c r="F36" i="4"/>
  <c r="I35" i="4"/>
  <c r="H35" i="4"/>
  <c r="F35" i="4"/>
  <c r="I34" i="4"/>
  <c r="H34" i="4"/>
  <c r="F34" i="4"/>
  <c r="I33" i="4"/>
  <c r="H33" i="4"/>
  <c r="F33" i="4"/>
  <c r="I32" i="4"/>
  <c r="H32" i="4"/>
  <c r="F32" i="4"/>
  <c r="I31" i="4"/>
  <c r="H31" i="4"/>
  <c r="F31" i="4"/>
  <c r="H30" i="4"/>
  <c r="F30" i="4"/>
  <c r="I30" i="4" s="1"/>
  <c r="H29" i="4"/>
  <c r="F29" i="4"/>
  <c r="I29" i="4" s="1"/>
  <c r="H28" i="4"/>
  <c r="F28" i="4"/>
  <c r="I28" i="4" s="1"/>
  <c r="H27" i="4"/>
  <c r="F27" i="4"/>
  <c r="I27" i="4" s="1"/>
  <c r="H26" i="4"/>
  <c r="F26" i="4"/>
  <c r="I26" i="4" s="1"/>
  <c r="H25" i="4"/>
  <c r="F25" i="4"/>
  <c r="I25" i="4" s="1"/>
  <c r="B19" i="4"/>
  <c r="B15" i="4"/>
  <c r="B11" i="4"/>
  <c r="I27" i="5" l="1"/>
  <c r="H27" i="5"/>
  <c r="F27" i="5"/>
  <c r="D27" i="5"/>
  <c r="F40" i="4"/>
  <c r="C28" i="5" l="1"/>
  <c r="D28" i="5" l="1"/>
  <c r="C29" i="5" l="1"/>
  <c r="D29" i="5" s="1"/>
  <c r="E28" i="5"/>
  <c r="F28" i="5" s="1"/>
  <c r="C30" i="5" l="1"/>
  <c r="D30" i="5" s="1"/>
  <c r="E29" i="5"/>
  <c r="F29" i="5" s="1"/>
  <c r="E30" i="5" l="1"/>
  <c r="F30" i="5" s="1"/>
  <c r="C31" i="5"/>
  <c r="D31" i="5" s="1"/>
  <c r="C32" i="5" l="1"/>
  <c r="D32" i="5" s="1"/>
  <c r="E31" i="5"/>
  <c r="F31" i="5" s="1"/>
  <c r="E32" i="5" l="1"/>
  <c r="F32" i="5" s="1"/>
  <c r="C33" i="5"/>
  <c r="D33" i="5" s="1"/>
  <c r="E33" i="5" l="1"/>
  <c r="F33" i="5" s="1"/>
  <c r="C34" i="5"/>
  <c r="D34" i="5" s="1"/>
  <c r="C35" i="5" l="1"/>
  <c r="D35" i="5" s="1"/>
  <c r="E34" i="5"/>
  <c r="F34" i="5" s="1"/>
  <c r="G28" i="5"/>
  <c r="E35" i="5" l="1"/>
  <c r="F35" i="5" s="1"/>
  <c r="C36" i="5"/>
  <c r="D36" i="5" s="1"/>
  <c r="K27" i="5"/>
  <c r="J27" i="5"/>
  <c r="H28" i="5"/>
  <c r="G29" i="5" s="1"/>
  <c r="H29" i="5" l="1"/>
  <c r="G30" i="5" s="1"/>
  <c r="C37" i="5"/>
  <c r="D37" i="5" s="1"/>
  <c r="E36" i="5"/>
  <c r="F36" i="5" s="1"/>
  <c r="M27" i="5"/>
  <c r="L27" i="5"/>
  <c r="I28" i="5"/>
  <c r="J28" i="5" s="1"/>
  <c r="I29" i="5" l="1"/>
  <c r="J29" i="5" s="1"/>
  <c r="E37" i="5"/>
  <c r="F37" i="5" s="1"/>
  <c r="C38" i="5"/>
  <c r="D38" i="5" s="1"/>
  <c r="O27" i="5"/>
  <c r="N27" i="5"/>
  <c r="K28" i="5"/>
  <c r="L28" i="5" s="1"/>
  <c r="H30" i="5"/>
  <c r="G31" i="5" s="1"/>
  <c r="K29" i="5" l="1"/>
  <c r="L29" i="5" s="1"/>
  <c r="H31" i="5"/>
  <c r="G32" i="5" s="1"/>
  <c r="C39" i="5"/>
  <c r="D39" i="5" s="1"/>
  <c r="E38" i="5"/>
  <c r="F38" i="5" s="1"/>
  <c r="I30" i="5"/>
  <c r="J30" i="5" s="1"/>
  <c r="Q27" i="5"/>
  <c r="P27" i="5"/>
  <c r="M28" i="5"/>
  <c r="N28" i="5" s="1"/>
  <c r="C40" i="5" l="1"/>
  <c r="D40" i="5" s="1"/>
  <c r="H32" i="5"/>
  <c r="G33" i="5" s="1"/>
  <c r="M29" i="5"/>
  <c r="N29" i="5" s="1"/>
  <c r="E39" i="5"/>
  <c r="F39" i="5" s="1"/>
  <c r="O28" i="5"/>
  <c r="P28" i="5" s="1"/>
  <c r="S27" i="5"/>
  <c r="R27" i="5"/>
  <c r="I31" i="5"/>
  <c r="J31" i="5" s="1"/>
  <c r="K30" i="5"/>
  <c r="L30" i="5" s="1"/>
  <c r="T27" i="5" l="1"/>
  <c r="U27" i="5"/>
  <c r="V27" i="5" s="1"/>
  <c r="E40" i="5"/>
  <c r="F40" i="5" s="1"/>
  <c r="K31" i="5"/>
  <c r="L31" i="5" s="1"/>
  <c r="I32" i="5"/>
  <c r="J32" i="5" s="1"/>
  <c r="O29" i="5"/>
  <c r="P29" i="5" s="1"/>
  <c r="M30" i="5"/>
  <c r="N30" i="5" s="1"/>
  <c r="C41" i="5"/>
  <c r="D41" i="5" s="1"/>
  <c r="Q28" i="5"/>
  <c r="H33" i="5"/>
  <c r="G34" i="5" s="1"/>
  <c r="H34" i="5" l="1"/>
  <c r="G35" i="5" s="1"/>
  <c r="C42" i="5"/>
  <c r="D42" i="5" s="1"/>
  <c r="O30" i="5"/>
  <c r="P30" i="5" s="1"/>
  <c r="I33" i="5"/>
  <c r="J33" i="5" s="1"/>
  <c r="K32" i="5"/>
  <c r="L32" i="5" s="1"/>
  <c r="E41" i="5"/>
  <c r="F41" i="5" s="1"/>
  <c r="R28" i="5"/>
  <c r="M31" i="5"/>
  <c r="N31" i="5" s="1"/>
  <c r="M32" i="5" l="1"/>
  <c r="N32" i="5" s="1"/>
  <c r="K33" i="5"/>
  <c r="L33" i="5" s="1"/>
  <c r="O31" i="5"/>
  <c r="P31" i="5" s="1"/>
  <c r="E42" i="5"/>
  <c r="F42" i="5" s="1"/>
  <c r="I34" i="5"/>
  <c r="J34" i="5" s="1"/>
  <c r="Q29" i="5"/>
  <c r="R29" i="5" s="1"/>
  <c r="C43" i="5"/>
  <c r="D43" i="5" s="1"/>
  <c r="S28" i="5"/>
  <c r="H35" i="5"/>
  <c r="G36" i="5" s="1"/>
  <c r="H36" i="5" l="1"/>
  <c r="G37" i="5" s="1"/>
  <c r="K34" i="5"/>
  <c r="L34" i="5" s="1"/>
  <c r="Q30" i="5"/>
  <c r="R30" i="5" s="1"/>
  <c r="E43" i="5"/>
  <c r="F43" i="5" s="1"/>
  <c r="C44" i="5"/>
  <c r="D44" i="5" s="1"/>
  <c r="M33" i="5"/>
  <c r="N33" i="5" s="1"/>
  <c r="T28" i="5"/>
  <c r="U28" i="5" s="1"/>
  <c r="V28" i="5" s="1"/>
  <c r="O32" i="5"/>
  <c r="P32" i="5" s="1"/>
  <c r="I35" i="5"/>
  <c r="J35" i="5" s="1"/>
  <c r="I36" i="5" l="1"/>
  <c r="J36" i="5" s="1"/>
  <c r="O33" i="5"/>
  <c r="P33" i="5" s="1"/>
  <c r="E44" i="5"/>
  <c r="F44" i="5" s="1"/>
  <c r="Q31" i="5"/>
  <c r="R31" i="5" s="1"/>
  <c r="K35" i="5"/>
  <c r="L35" i="5" s="1"/>
  <c r="H37" i="5"/>
  <c r="G38" i="5" s="1"/>
  <c r="M34" i="5"/>
  <c r="N34" i="5" s="1"/>
  <c r="C45" i="5"/>
  <c r="D45" i="5" s="1"/>
  <c r="S29" i="5"/>
  <c r="M35" i="5" l="1"/>
  <c r="N35" i="5" s="1"/>
  <c r="H38" i="5"/>
  <c r="G39" i="5" s="1"/>
  <c r="K36" i="5"/>
  <c r="L36" i="5" s="1"/>
  <c r="O34" i="5"/>
  <c r="P34" i="5" s="1"/>
  <c r="I37" i="5"/>
  <c r="J37" i="5" s="1"/>
  <c r="Q32" i="5"/>
  <c r="R32" i="5" s="1"/>
  <c r="E45" i="5"/>
  <c r="F45" i="5" s="1"/>
  <c r="T29" i="5"/>
  <c r="C46" i="5"/>
  <c r="D46" i="5" s="1"/>
  <c r="I38" i="5" l="1"/>
  <c r="J38" i="5" s="1"/>
  <c r="C47" i="5"/>
  <c r="D47" i="5" s="1"/>
  <c r="H39" i="5"/>
  <c r="G40" i="5" s="1"/>
  <c r="E46" i="5"/>
  <c r="F46" i="5" s="1"/>
  <c r="Q33" i="5"/>
  <c r="R33" i="5" s="1"/>
  <c r="S30" i="5"/>
  <c r="T30" i="5" s="1"/>
  <c r="O35" i="5"/>
  <c r="P35" i="5" s="1"/>
  <c r="U29" i="5"/>
  <c r="V29" i="5" s="1"/>
  <c r="K37" i="5"/>
  <c r="L37" i="5" s="1"/>
  <c r="M36" i="5"/>
  <c r="N36" i="5" s="1"/>
  <c r="O36" i="5" l="1"/>
  <c r="P36" i="5" s="1"/>
  <c r="I39" i="5"/>
  <c r="J39" i="5" s="1"/>
  <c r="Q34" i="5"/>
  <c r="R34" i="5" s="1"/>
  <c r="M37" i="5"/>
  <c r="N37" i="5" s="1"/>
  <c r="H40" i="5"/>
  <c r="G41" i="5" s="1"/>
  <c r="U30" i="5"/>
  <c r="V30" i="5" s="1"/>
  <c r="S31" i="5"/>
  <c r="T31" i="5" s="1"/>
  <c r="C48" i="5"/>
  <c r="D48" i="5" s="1"/>
  <c r="K38" i="5"/>
  <c r="L38" i="5" s="1"/>
  <c r="E47" i="5"/>
  <c r="F47" i="5" s="1"/>
  <c r="K39" i="5" l="1"/>
  <c r="L39" i="5" s="1"/>
  <c r="I40" i="5"/>
  <c r="J40" i="5" s="1"/>
  <c r="C49" i="5"/>
  <c r="D49" i="5" s="1"/>
  <c r="S32" i="5"/>
  <c r="T32" i="5" s="1"/>
  <c r="U31" i="5"/>
  <c r="V31" i="5" s="1"/>
  <c r="M38" i="5"/>
  <c r="N38" i="5" s="1"/>
  <c r="Q35" i="5"/>
  <c r="R35" i="5" s="1"/>
  <c r="O37" i="5"/>
  <c r="P37" i="5" s="1"/>
  <c r="E48" i="5"/>
  <c r="F48" i="5" s="1"/>
  <c r="H41" i="5"/>
  <c r="G42" i="5" s="1"/>
  <c r="O38" i="5" l="1"/>
  <c r="P38" i="5" s="1"/>
  <c r="M39" i="5"/>
  <c r="N39" i="5" s="1"/>
  <c r="U32" i="5"/>
  <c r="V32" i="5" s="1"/>
  <c r="S33" i="5"/>
  <c r="T33" i="5" s="1"/>
  <c r="H42" i="5"/>
  <c r="Q36" i="5"/>
  <c r="R36" i="5" s="1"/>
  <c r="K40" i="5"/>
  <c r="L40" i="5" s="1"/>
  <c r="I41" i="5"/>
  <c r="J41" i="5" s="1"/>
  <c r="C50" i="5"/>
  <c r="D50" i="5" s="1"/>
  <c r="E49" i="5"/>
  <c r="F49" i="5" s="1"/>
  <c r="G43" i="5" l="1"/>
  <c r="H43" i="5" s="1"/>
  <c r="G44" i="5" s="1"/>
  <c r="K41" i="5"/>
  <c r="L41" i="5" s="1"/>
  <c r="Q37" i="5"/>
  <c r="R37" i="5" s="1"/>
  <c r="S34" i="5"/>
  <c r="T34" i="5" s="1"/>
  <c r="I42" i="5"/>
  <c r="J42" i="5" s="1"/>
  <c r="M40" i="5"/>
  <c r="N40" i="5" s="1"/>
  <c r="O39" i="5"/>
  <c r="P39" i="5" s="1"/>
  <c r="U33" i="5"/>
  <c r="V33" i="5" s="1"/>
  <c r="E50" i="5"/>
  <c r="F50" i="5" s="1"/>
  <c r="C51" i="5"/>
  <c r="D51" i="5" s="1"/>
  <c r="Q38" i="5" l="1"/>
  <c r="R38" i="5" s="1"/>
  <c r="U34" i="5"/>
  <c r="V34" i="5" s="1"/>
  <c r="M41" i="5"/>
  <c r="N41" i="5" s="1"/>
  <c r="I43" i="5"/>
  <c r="J43" i="5" s="1"/>
  <c r="C52" i="5"/>
  <c r="D52" i="5" s="1"/>
  <c r="S35" i="5"/>
  <c r="T35" i="5" s="1"/>
  <c r="K42" i="5"/>
  <c r="L42" i="5" s="1"/>
  <c r="E51" i="5"/>
  <c r="F51" i="5" s="1"/>
  <c r="H44" i="5"/>
  <c r="G45" i="5" s="1"/>
  <c r="O40" i="5"/>
  <c r="P40" i="5" s="1"/>
  <c r="S36" i="5" l="1"/>
  <c r="T36" i="5" s="1"/>
  <c r="K43" i="5"/>
  <c r="L43" i="5" s="1"/>
  <c r="C53" i="5"/>
  <c r="D53" i="5" s="1"/>
  <c r="I44" i="5"/>
  <c r="J44" i="5" s="1"/>
  <c r="M42" i="5"/>
  <c r="N42" i="5" s="1"/>
  <c r="H45" i="5"/>
  <c r="G46" i="5" s="1"/>
  <c r="E52" i="5"/>
  <c r="F52" i="5" s="1"/>
  <c r="Q39" i="5"/>
  <c r="R39" i="5" s="1"/>
  <c r="O41" i="5"/>
  <c r="P41" i="5" s="1"/>
  <c r="U35" i="5"/>
  <c r="V35" i="5" s="1"/>
  <c r="O42" i="5" l="1"/>
  <c r="P42" i="5" s="1"/>
  <c r="Q40" i="5"/>
  <c r="R40" i="5" s="1"/>
  <c r="S37" i="5"/>
  <c r="T37" i="5" s="1"/>
  <c r="H46" i="5"/>
  <c r="G47" i="5" s="1"/>
  <c r="M43" i="5"/>
  <c r="N43" i="5" s="1"/>
  <c r="I45" i="5"/>
  <c r="J45" i="5" s="1"/>
  <c r="U36" i="5"/>
  <c r="V36" i="5" s="1"/>
  <c r="C54" i="5"/>
  <c r="D54" i="5" s="1"/>
  <c r="K44" i="5"/>
  <c r="L44" i="5" s="1"/>
  <c r="E53" i="5"/>
  <c r="F53" i="5" s="1"/>
  <c r="C55" i="5" l="1"/>
  <c r="D55" i="5" s="1"/>
  <c r="U37" i="5"/>
  <c r="V37" i="5" s="1"/>
  <c r="I46" i="5"/>
  <c r="J46" i="5" s="1"/>
  <c r="M44" i="5"/>
  <c r="N44" i="5" s="1"/>
  <c r="H47" i="5"/>
  <c r="G48" i="5" s="1"/>
  <c r="E54" i="5"/>
  <c r="F54" i="5" s="1"/>
  <c r="S38" i="5"/>
  <c r="T38" i="5" s="1"/>
  <c r="Q41" i="5"/>
  <c r="R41" i="5" s="1"/>
  <c r="O43" i="5"/>
  <c r="P43" i="5" s="1"/>
  <c r="K45" i="5"/>
  <c r="L45" i="5" s="1"/>
  <c r="U38" i="5" l="1"/>
  <c r="V38" i="5" s="1"/>
  <c r="E55" i="5"/>
  <c r="F55" i="5" s="1"/>
  <c r="M45" i="5"/>
  <c r="N45" i="5" s="1"/>
  <c r="Q42" i="5"/>
  <c r="R42" i="5" s="1"/>
  <c r="S39" i="5"/>
  <c r="T39" i="5" s="1"/>
  <c r="I47" i="5"/>
  <c r="J47" i="5" s="1"/>
  <c r="K46" i="5"/>
  <c r="L46" i="5" s="1"/>
  <c r="O44" i="5"/>
  <c r="P44" i="5" s="1"/>
  <c r="H48" i="5"/>
  <c r="G49" i="5" s="1"/>
  <c r="C56" i="5"/>
  <c r="D56" i="5" s="1"/>
  <c r="S40" i="5" l="1"/>
  <c r="T40" i="5" s="1"/>
  <c r="I48" i="5"/>
  <c r="J48" i="5" s="1"/>
  <c r="Q43" i="5"/>
  <c r="R43" i="5" s="1"/>
  <c r="K47" i="5"/>
  <c r="L47" i="5" s="1"/>
  <c r="M46" i="5"/>
  <c r="N46" i="5" s="1"/>
  <c r="C57" i="5"/>
  <c r="D57" i="5" s="1"/>
  <c r="O45" i="5"/>
  <c r="P45" i="5" s="1"/>
  <c r="U39" i="5"/>
  <c r="V39" i="5" s="1"/>
  <c r="H49" i="5"/>
  <c r="G50" i="5" s="1"/>
  <c r="E56" i="5"/>
  <c r="F56" i="5" s="1"/>
  <c r="K48" i="5" l="1"/>
  <c r="L48" i="5" s="1"/>
  <c r="M47" i="5"/>
  <c r="N47" i="5" s="1"/>
  <c r="Q44" i="5"/>
  <c r="R44" i="5" s="1"/>
  <c r="I49" i="5"/>
  <c r="J49" i="5" s="1"/>
  <c r="U40" i="5"/>
  <c r="V40" i="5" s="1"/>
  <c r="O46" i="5"/>
  <c r="P46" i="5" s="1"/>
  <c r="C58" i="5"/>
  <c r="D58" i="5" s="1"/>
  <c r="H50" i="5"/>
  <c r="G51" i="5" s="1"/>
  <c r="S41" i="5"/>
  <c r="T41" i="5" s="1"/>
  <c r="E57" i="5"/>
  <c r="F57" i="5" s="1"/>
  <c r="O47" i="5" l="1"/>
  <c r="P47" i="5" s="1"/>
  <c r="E58" i="5"/>
  <c r="F58" i="5" s="1"/>
  <c r="I50" i="5"/>
  <c r="J50" i="5" s="1"/>
  <c r="S42" i="5"/>
  <c r="T42" i="5" s="1"/>
  <c r="Q45" i="5"/>
  <c r="R45" i="5" s="1"/>
  <c r="M48" i="5"/>
  <c r="N48" i="5" s="1"/>
  <c r="H51" i="5"/>
  <c r="G52" i="5" s="1"/>
  <c r="K49" i="5"/>
  <c r="L49" i="5" s="1"/>
  <c r="C59" i="5"/>
  <c r="D59" i="5" s="1"/>
  <c r="U41" i="5"/>
  <c r="V41" i="5" s="1"/>
  <c r="U42" i="5" l="1"/>
  <c r="V42" i="5" s="1"/>
  <c r="M49" i="5"/>
  <c r="N49" i="5" s="1"/>
  <c r="Q46" i="5"/>
  <c r="R46" i="5" s="1"/>
  <c r="S43" i="5"/>
  <c r="T43" i="5" s="1"/>
  <c r="K50" i="5"/>
  <c r="L50" i="5" s="1"/>
  <c r="H52" i="5"/>
  <c r="G53" i="5" s="1"/>
  <c r="O48" i="5"/>
  <c r="P48" i="5" s="1"/>
  <c r="I51" i="5"/>
  <c r="J51" i="5" s="1"/>
  <c r="E59" i="5"/>
  <c r="F59" i="5" s="1"/>
  <c r="C60" i="5"/>
  <c r="D60" i="5" s="1"/>
  <c r="H53" i="5" l="1"/>
  <c r="G54" i="5" s="1"/>
  <c r="S44" i="5"/>
  <c r="T44" i="5" s="1"/>
  <c r="Q47" i="5"/>
  <c r="R47" i="5" s="1"/>
  <c r="M50" i="5"/>
  <c r="N50" i="5" s="1"/>
  <c r="I52" i="5"/>
  <c r="J52" i="5" s="1"/>
  <c r="O49" i="5"/>
  <c r="P49" i="5" s="1"/>
  <c r="C61" i="5"/>
  <c r="D61" i="5" s="1"/>
  <c r="E60" i="5"/>
  <c r="F60" i="5" s="1"/>
  <c r="K51" i="5"/>
  <c r="L51" i="5" s="1"/>
  <c r="U43" i="5"/>
  <c r="V43" i="5" s="1"/>
  <c r="O50" i="5" l="1"/>
  <c r="P50" i="5" s="1"/>
  <c r="I53" i="5"/>
  <c r="J53" i="5" s="1"/>
  <c r="U44" i="5"/>
  <c r="V44" i="5" s="1"/>
  <c r="M51" i="5"/>
  <c r="N51" i="5" s="1"/>
  <c r="E61" i="5"/>
  <c r="F61" i="5" s="1"/>
  <c r="H54" i="5"/>
  <c r="G55" i="5" s="1"/>
  <c r="S45" i="5"/>
  <c r="T45" i="5" s="1"/>
  <c r="C62" i="5"/>
  <c r="D62" i="5" s="1"/>
  <c r="K52" i="5"/>
  <c r="L52" i="5" s="1"/>
  <c r="Q48" i="5"/>
  <c r="R48" i="5" s="1"/>
  <c r="S46" i="5" l="1"/>
  <c r="T46" i="5" s="1"/>
  <c r="Q49" i="5"/>
  <c r="R49" i="5" s="1"/>
  <c r="E62" i="5"/>
  <c r="F62" i="5" s="1"/>
  <c r="M52" i="5"/>
  <c r="N52" i="5" s="1"/>
  <c r="U45" i="5"/>
  <c r="V45" i="5" s="1"/>
  <c r="I54" i="5"/>
  <c r="J54" i="5" s="1"/>
  <c r="O51" i="5"/>
  <c r="P51" i="5" s="1"/>
  <c r="H55" i="5"/>
  <c r="G56" i="5" s="1"/>
  <c r="C63" i="5"/>
  <c r="D63" i="5" s="1"/>
  <c r="K53" i="5"/>
  <c r="L53" i="5" s="1"/>
  <c r="U46" i="5" l="1"/>
  <c r="V46" i="5" s="1"/>
  <c r="C64" i="5"/>
  <c r="D64" i="5" s="1"/>
  <c r="E63" i="5"/>
  <c r="F63" i="5" s="1"/>
  <c r="H56" i="5"/>
  <c r="G57" i="5" s="1"/>
  <c r="Q50" i="5"/>
  <c r="R50" i="5" s="1"/>
  <c r="O52" i="5"/>
  <c r="P52" i="5" s="1"/>
  <c r="S47" i="5"/>
  <c r="T47" i="5" s="1"/>
  <c r="M53" i="5"/>
  <c r="N53" i="5" s="1"/>
  <c r="K54" i="5"/>
  <c r="L54" i="5" s="1"/>
  <c r="I55" i="5"/>
  <c r="J55" i="5" s="1"/>
  <c r="O53" i="5" l="1"/>
  <c r="P53" i="5" s="1"/>
  <c r="S48" i="5"/>
  <c r="T48" i="5" s="1"/>
  <c r="Q51" i="5"/>
  <c r="R51" i="5" s="1"/>
  <c r="H57" i="5"/>
  <c r="G58" i="5" s="1"/>
  <c r="I56" i="5"/>
  <c r="J56" i="5" s="1"/>
  <c r="E64" i="5"/>
  <c r="F64" i="5" s="1"/>
  <c r="C65" i="5"/>
  <c r="D65" i="5" s="1"/>
  <c r="M54" i="5"/>
  <c r="N54" i="5" s="1"/>
  <c r="U47" i="5"/>
  <c r="V47" i="5" s="1"/>
  <c r="K55" i="5"/>
  <c r="L55" i="5" s="1"/>
  <c r="K56" i="5" l="1"/>
  <c r="L56" i="5" s="1"/>
  <c r="U48" i="5"/>
  <c r="V48" i="5" s="1"/>
  <c r="H58" i="5"/>
  <c r="G59" i="5" s="1"/>
  <c r="M55" i="5"/>
  <c r="N55" i="5" s="1"/>
  <c r="Q52" i="5"/>
  <c r="R52" i="5" s="1"/>
  <c r="S49" i="5"/>
  <c r="T49" i="5" s="1"/>
  <c r="O54" i="5"/>
  <c r="P54" i="5" s="1"/>
  <c r="C66" i="5"/>
  <c r="D66" i="5" s="1"/>
  <c r="E65" i="5"/>
  <c r="F65" i="5" s="1"/>
  <c r="I57" i="5"/>
  <c r="J57" i="5" s="1"/>
  <c r="S50" i="5" l="1"/>
  <c r="T50" i="5" s="1"/>
  <c r="Q53" i="5"/>
  <c r="R53" i="5" s="1"/>
  <c r="M56" i="5"/>
  <c r="N56" i="5" s="1"/>
  <c r="I58" i="5"/>
  <c r="J58" i="5" s="1"/>
  <c r="H59" i="5"/>
  <c r="G60" i="5" s="1"/>
  <c r="C67" i="5"/>
  <c r="D67" i="5" s="1"/>
  <c r="O55" i="5"/>
  <c r="P55" i="5" s="1"/>
  <c r="U49" i="5"/>
  <c r="V49" i="5" s="1"/>
  <c r="E66" i="5"/>
  <c r="F66" i="5" s="1"/>
  <c r="K57" i="5"/>
  <c r="L57" i="5" s="1"/>
  <c r="K58" i="5" l="1"/>
  <c r="L58" i="5" s="1"/>
  <c r="U50" i="5"/>
  <c r="V50" i="5" s="1"/>
  <c r="S51" i="5"/>
  <c r="T51" i="5" s="1"/>
  <c r="O56" i="5"/>
  <c r="P56" i="5" s="1"/>
  <c r="H60" i="5"/>
  <c r="G61" i="5" s="1"/>
  <c r="I59" i="5"/>
  <c r="J59" i="5" s="1"/>
  <c r="M57" i="5"/>
  <c r="N57" i="5" s="1"/>
  <c r="Q54" i="5"/>
  <c r="R54" i="5" s="1"/>
  <c r="C68" i="5"/>
  <c r="D68" i="5" s="1"/>
  <c r="E67" i="5"/>
  <c r="F67" i="5" s="1"/>
  <c r="Q55" i="5" l="1"/>
  <c r="R55" i="5" s="1"/>
  <c r="M58" i="5"/>
  <c r="N58" i="5" s="1"/>
  <c r="I60" i="5"/>
  <c r="J60" i="5" s="1"/>
  <c r="H61" i="5"/>
  <c r="G62" i="5" s="1"/>
  <c r="S52" i="5"/>
  <c r="T52" i="5" s="1"/>
  <c r="U51" i="5"/>
  <c r="V51" i="5" s="1"/>
  <c r="K59" i="5"/>
  <c r="L59" i="5" s="1"/>
  <c r="E68" i="5"/>
  <c r="F68" i="5" s="1"/>
  <c r="O57" i="5"/>
  <c r="P57" i="5" s="1"/>
  <c r="C69" i="5"/>
  <c r="D69" i="5" s="1"/>
  <c r="H62" i="5" l="1"/>
  <c r="G63" i="5" s="1"/>
  <c r="C70" i="5"/>
  <c r="D70" i="5" s="1"/>
  <c r="I61" i="5"/>
  <c r="J61" i="5" s="1"/>
  <c r="K60" i="5"/>
  <c r="L60" i="5" s="1"/>
  <c r="Q56" i="5"/>
  <c r="R56" i="5" s="1"/>
  <c r="E69" i="5"/>
  <c r="F69" i="5" s="1"/>
  <c r="U52" i="5"/>
  <c r="V52" i="5" s="1"/>
  <c r="M59" i="5"/>
  <c r="N59" i="5" s="1"/>
  <c r="O58" i="5"/>
  <c r="P58" i="5" s="1"/>
  <c r="S53" i="5"/>
  <c r="T53" i="5" s="1"/>
  <c r="U53" i="5" l="1"/>
  <c r="V53" i="5" s="1"/>
  <c r="E70" i="5"/>
  <c r="F70" i="5" s="1"/>
  <c r="Q57" i="5"/>
  <c r="R57" i="5" s="1"/>
  <c r="K61" i="5"/>
  <c r="L61" i="5" s="1"/>
  <c r="I62" i="5"/>
  <c r="J62" i="5" s="1"/>
  <c r="O59" i="5"/>
  <c r="P59" i="5" s="1"/>
  <c r="M60" i="5"/>
  <c r="N60" i="5" s="1"/>
  <c r="H63" i="5"/>
  <c r="G64" i="5" s="1"/>
  <c r="C71" i="5"/>
  <c r="D71" i="5" s="1"/>
  <c r="S54" i="5"/>
  <c r="T54" i="5" s="1"/>
  <c r="M61" i="5" l="1"/>
  <c r="N61" i="5" s="1"/>
  <c r="O60" i="5"/>
  <c r="P60" i="5" s="1"/>
  <c r="K62" i="5"/>
  <c r="L62" i="5" s="1"/>
  <c r="S55" i="5"/>
  <c r="T55" i="5" s="1"/>
  <c r="Q58" i="5"/>
  <c r="R58" i="5" s="1"/>
  <c r="C72" i="5"/>
  <c r="D72" i="5" s="1"/>
  <c r="E71" i="5"/>
  <c r="F71" i="5" s="1"/>
  <c r="H64" i="5"/>
  <c r="G65" i="5" s="1"/>
  <c r="U54" i="5"/>
  <c r="V54" i="5" s="1"/>
  <c r="I63" i="5"/>
  <c r="J63" i="5" s="1"/>
  <c r="E72" i="5" l="1"/>
  <c r="F72" i="5" s="1"/>
  <c r="C73" i="5"/>
  <c r="D73" i="5" s="1"/>
  <c r="I64" i="5"/>
  <c r="J64" i="5" s="1"/>
  <c r="S56" i="5"/>
  <c r="T56" i="5" s="1"/>
  <c r="U55" i="5"/>
  <c r="V55" i="5" s="1"/>
  <c r="K63" i="5"/>
  <c r="L63" i="5" s="1"/>
  <c r="O61" i="5"/>
  <c r="P61" i="5" s="1"/>
  <c r="M62" i="5"/>
  <c r="N62" i="5" s="1"/>
  <c r="H65" i="5"/>
  <c r="G66" i="5" s="1"/>
  <c r="Q59" i="5"/>
  <c r="R59" i="5" s="1"/>
  <c r="K64" i="5" l="1"/>
  <c r="L64" i="5" s="1"/>
  <c r="Q60" i="5"/>
  <c r="R60" i="5" s="1"/>
  <c r="S57" i="5"/>
  <c r="T57" i="5" s="1"/>
  <c r="I65" i="5"/>
  <c r="J65" i="5" s="1"/>
  <c r="O62" i="5"/>
  <c r="P62" i="5" s="1"/>
  <c r="E73" i="5"/>
  <c r="F73" i="5" s="1"/>
  <c r="C74" i="5"/>
  <c r="D74" i="5" s="1"/>
  <c r="M63" i="5"/>
  <c r="N63" i="5" s="1"/>
  <c r="H66" i="5"/>
  <c r="G67" i="5" s="1"/>
  <c r="U56" i="5"/>
  <c r="V56" i="5" s="1"/>
  <c r="E74" i="5" l="1"/>
  <c r="F74" i="5" s="1"/>
  <c r="I66" i="5"/>
  <c r="J66" i="5" s="1"/>
  <c r="U57" i="5"/>
  <c r="V57" i="5" s="1"/>
  <c r="S58" i="5"/>
  <c r="T58" i="5" s="1"/>
  <c r="C75" i="5"/>
  <c r="D75" i="5" s="1"/>
  <c r="H67" i="5"/>
  <c r="G68" i="5" s="1"/>
  <c r="Q61" i="5"/>
  <c r="R61" i="5" s="1"/>
  <c r="M64" i="5"/>
  <c r="N64" i="5" s="1"/>
  <c r="K65" i="5"/>
  <c r="L65" i="5" s="1"/>
  <c r="O63" i="5"/>
  <c r="P63" i="5" s="1"/>
  <c r="Q62" i="5" l="1"/>
  <c r="R62" i="5" s="1"/>
  <c r="H68" i="5"/>
  <c r="G69" i="5" s="1"/>
  <c r="C76" i="5"/>
  <c r="D76" i="5" s="1"/>
  <c r="S59" i="5"/>
  <c r="T59" i="5" s="1"/>
  <c r="O64" i="5"/>
  <c r="P64" i="5" s="1"/>
  <c r="U58" i="5"/>
  <c r="V58" i="5" s="1"/>
  <c r="E75" i="5"/>
  <c r="F75" i="5" s="1"/>
  <c r="M65" i="5"/>
  <c r="N65" i="5" s="1"/>
  <c r="I67" i="5"/>
  <c r="J67" i="5" s="1"/>
  <c r="K66" i="5"/>
  <c r="L66" i="5" s="1"/>
  <c r="M66" i="5" l="1"/>
  <c r="N66" i="5" s="1"/>
  <c r="K67" i="5"/>
  <c r="L67" i="5" s="1"/>
  <c r="I68" i="5"/>
  <c r="J68" i="5" s="1"/>
  <c r="S60" i="5"/>
  <c r="T60" i="5" s="1"/>
  <c r="H69" i="5"/>
  <c r="G70" i="5" s="1"/>
  <c r="Q63" i="5"/>
  <c r="R63" i="5" s="1"/>
  <c r="C77" i="5"/>
  <c r="D77" i="5" s="1"/>
  <c r="U59" i="5"/>
  <c r="V59" i="5" s="1"/>
  <c r="E76" i="5"/>
  <c r="F76" i="5" s="1"/>
  <c r="O65" i="5"/>
  <c r="P65" i="5" s="1"/>
  <c r="C78" i="5" l="1"/>
  <c r="D78" i="5" s="1"/>
  <c r="K68" i="5"/>
  <c r="L68" i="5" s="1"/>
  <c r="Q64" i="5"/>
  <c r="R64" i="5" s="1"/>
  <c r="O66" i="5"/>
  <c r="P66" i="5" s="1"/>
  <c r="S61" i="5"/>
  <c r="T61" i="5" s="1"/>
  <c r="I69" i="5"/>
  <c r="J69" i="5" s="1"/>
  <c r="U60" i="5"/>
  <c r="V60" i="5" s="1"/>
  <c r="E77" i="5"/>
  <c r="F77" i="5" s="1"/>
  <c r="H70" i="5"/>
  <c r="G71" i="5" s="1"/>
  <c r="M67" i="5"/>
  <c r="N67" i="5" s="1"/>
  <c r="H71" i="5" l="1"/>
  <c r="G72" i="5" s="1"/>
  <c r="K69" i="5"/>
  <c r="L69" i="5" s="1"/>
  <c r="I70" i="5"/>
  <c r="J70" i="5" s="1"/>
  <c r="S62" i="5"/>
  <c r="T62" i="5" s="1"/>
  <c r="O67" i="5"/>
  <c r="P67" i="5" s="1"/>
  <c r="M68" i="5"/>
  <c r="N68" i="5" s="1"/>
  <c r="Q65" i="5"/>
  <c r="R65" i="5" s="1"/>
  <c r="E78" i="5"/>
  <c r="F78" i="5" s="1"/>
  <c r="C79" i="5"/>
  <c r="D79" i="5" s="1"/>
  <c r="U61" i="5"/>
  <c r="V61" i="5" s="1"/>
  <c r="Q66" i="5" l="1"/>
  <c r="R66" i="5" s="1"/>
  <c r="K70" i="5"/>
  <c r="L70" i="5" s="1"/>
  <c r="U62" i="5"/>
  <c r="V62" i="5" s="1"/>
  <c r="C80" i="5"/>
  <c r="D80" i="5" s="1"/>
  <c r="O68" i="5"/>
  <c r="P68" i="5" s="1"/>
  <c r="H72" i="5"/>
  <c r="G73" i="5" s="1"/>
  <c r="E79" i="5"/>
  <c r="F79" i="5" s="1"/>
  <c r="S63" i="5"/>
  <c r="T63" i="5" s="1"/>
  <c r="I71" i="5"/>
  <c r="J71" i="5" s="1"/>
  <c r="M69" i="5"/>
  <c r="N69" i="5" s="1"/>
  <c r="S64" i="5" l="1"/>
  <c r="T64" i="5" s="1"/>
  <c r="E80" i="5"/>
  <c r="F80" i="5" s="1"/>
  <c r="H73" i="5"/>
  <c r="G74" i="5" s="1"/>
  <c r="O69" i="5"/>
  <c r="P69" i="5" s="1"/>
  <c r="M70" i="5"/>
  <c r="N70" i="5" s="1"/>
  <c r="U63" i="5"/>
  <c r="V63" i="5" s="1"/>
  <c r="I72" i="5"/>
  <c r="J72" i="5" s="1"/>
  <c r="K71" i="5"/>
  <c r="L71" i="5" s="1"/>
  <c r="Q67" i="5"/>
  <c r="R67" i="5" s="1"/>
  <c r="C81" i="5"/>
  <c r="D81" i="5" s="1"/>
  <c r="I73" i="5" l="1"/>
  <c r="J73" i="5" s="1"/>
  <c r="M71" i="5"/>
  <c r="N71" i="5" s="1"/>
  <c r="H74" i="5"/>
  <c r="G75" i="5" s="1"/>
  <c r="E81" i="5"/>
  <c r="F81" i="5" s="1"/>
  <c r="U64" i="5"/>
  <c r="V64" i="5" s="1"/>
  <c r="K72" i="5"/>
  <c r="L72" i="5" s="1"/>
  <c r="S65" i="5"/>
  <c r="T65" i="5" s="1"/>
  <c r="O70" i="5"/>
  <c r="P70" i="5" s="1"/>
  <c r="C82" i="5"/>
  <c r="D82" i="5" s="1"/>
  <c r="Q68" i="5"/>
  <c r="R68" i="5" s="1"/>
  <c r="I74" i="5" l="1"/>
  <c r="J74" i="5" s="1"/>
  <c r="S66" i="5"/>
  <c r="T66" i="5" s="1"/>
  <c r="U65" i="5"/>
  <c r="V65" i="5" s="1"/>
  <c r="Q69" i="5"/>
  <c r="R69" i="5" s="1"/>
  <c r="E82" i="5"/>
  <c r="F82" i="5" s="1"/>
  <c r="C83" i="5"/>
  <c r="D83" i="5" s="1"/>
  <c r="H75" i="5"/>
  <c r="G76" i="5" s="1"/>
  <c r="M72" i="5"/>
  <c r="N72" i="5" s="1"/>
  <c r="O71" i="5"/>
  <c r="P71" i="5" s="1"/>
  <c r="K73" i="5"/>
  <c r="L73" i="5" s="1"/>
  <c r="H76" i="5" l="1"/>
  <c r="G77" i="5" s="1"/>
  <c r="C84" i="5"/>
  <c r="D84" i="5" s="1"/>
  <c r="E83" i="5"/>
  <c r="F83" i="5" s="1"/>
  <c r="Q70" i="5"/>
  <c r="R70" i="5" s="1"/>
  <c r="U66" i="5"/>
  <c r="V66" i="5" s="1"/>
  <c r="K74" i="5"/>
  <c r="L74" i="5" s="1"/>
  <c r="S67" i="5"/>
  <c r="T67" i="5" s="1"/>
  <c r="O72" i="5"/>
  <c r="P72" i="5" s="1"/>
  <c r="M73" i="5"/>
  <c r="N73" i="5" s="1"/>
  <c r="I75" i="5"/>
  <c r="J75" i="5" s="1"/>
  <c r="I76" i="5" l="1"/>
  <c r="J76" i="5" s="1"/>
  <c r="M74" i="5"/>
  <c r="N74" i="5" s="1"/>
  <c r="K75" i="5"/>
  <c r="L75" i="5" s="1"/>
  <c r="U67" i="5"/>
  <c r="V67" i="5" s="1"/>
  <c r="E84" i="5"/>
  <c r="F84" i="5" s="1"/>
  <c r="O73" i="5"/>
  <c r="P73" i="5" s="1"/>
  <c r="S68" i="5"/>
  <c r="T68" i="5" s="1"/>
  <c r="H77" i="5"/>
  <c r="G78" i="5" s="1"/>
  <c r="C85" i="5"/>
  <c r="D85" i="5" s="1"/>
  <c r="Q71" i="5"/>
  <c r="R71" i="5" s="1"/>
  <c r="U68" i="5" l="1"/>
  <c r="V68" i="5" s="1"/>
  <c r="O74" i="5"/>
  <c r="P74" i="5" s="1"/>
  <c r="E85" i="5"/>
  <c r="F85" i="5" s="1"/>
  <c r="Q72" i="5"/>
  <c r="R72" i="5" s="1"/>
  <c r="K76" i="5"/>
  <c r="L76" i="5" s="1"/>
  <c r="C86" i="5"/>
  <c r="D86" i="5" s="1"/>
  <c r="M75" i="5"/>
  <c r="N75" i="5" s="1"/>
  <c r="H78" i="5"/>
  <c r="G79" i="5" s="1"/>
  <c r="I77" i="5"/>
  <c r="J77" i="5" s="1"/>
  <c r="S69" i="5"/>
  <c r="T69" i="5" s="1"/>
  <c r="S70" i="5" l="1"/>
  <c r="T70" i="5" s="1"/>
  <c r="M76" i="5"/>
  <c r="N76" i="5" s="1"/>
  <c r="C87" i="5"/>
  <c r="D87" i="5" s="1"/>
  <c r="Q73" i="5"/>
  <c r="R73" i="5" s="1"/>
  <c r="O75" i="5"/>
  <c r="P75" i="5" s="1"/>
  <c r="E86" i="5"/>
  <c r="F86" i="5" s="1"/>
  <c r="H79" i="5"/>
  <c r="G80" i="5" s="1"/>
  <c r="U69" i="5"/>
  <c r="V69" i="5" s="1"/>
  <c r="I78" i="5"/>
  <c r="J78" i="5" s="1"/>
  <c r="K77" i="5"/>
  <c r="L77" i="5" s="1"/>
  <c r="Q74" i="5" l="1"/>
  <c r="R74" i="5" s="1"/>
  <c r="M77" i="5"/>
  <c r="N77" i="5" s="1"/>
  <c r="U70" i="5"/>
  <c r="V70" i="5" s="1"/>
  <c r="H80" i="5"/>
  <c r="G81" i="5" s="1"/>
  <c r="E87" i="5"/>
  <c r="F87" i="5" s="1"/>
  <c r="O76" i="5"/>
  <c r="P76" i="5" s="1"/>
  <c r="C88" i="5"/>
  <c r="D88" i="5" s="1"/>
  <c r="S71" i="5"/>
  <c r="T71" i="5" s="1"/>
  <c r="K78" i="5"/>
  <c r="L78" i="5" s="1"/>
  <c r="I79" i="5"/>
  <c r="J79" i="5" s="1"/>
  <c r="I80" i="5" l="1"/>
  <c r="J80" i="5" s="1"/>
  <c r="M78" i="5"/>
  <c r="N78" i="5" s="1"/>
  <c r="O77" i="5"/>
  <c r="P77" i="5" s="1"/>
  <c r="K79" i="5"/>
  <c r="L79" i="5" s="1"/>
  <c r="U71" i="5"/>
  <c r="V71" i="5" s="1"/>
  <c r="S72" i="5"/>
  <c r="T72" i="5" s="1"/>
  <c r="C89" i="5"/>
  <c r="D89" i="5" s="1"/>
  <c r="Q75" i="5"/>
  <c r="R75" i="5" s="1"/>
  <c r="E88" i="5"/>
  <c r="F88" i="5" s="1"/>
  <c r="H81" i="5"/>
  <c r="G82" i="5" s="1"/>
  <c r="Q76" i="5" l="1"/>
  <c r="R76" i="5" s="1"/>
  <c r="S73" i="5"/>
  <c r="T73" i="5" s="1"/>
  <c r="U72" i="5"/>
  <c r="V72" i="5" s="1"/>
  <c r="K80" i="5"/>
  <c r="L80" i="5" s="1"/>
  <c r="E89" i="5"/>
  <c r="F89" i="5" s="1"/>
  <c r="C90" i="5"/>
  <c r="D90" i="5" s="1"/>
  <c r="O78" i="5"/>
  <c r="P78" i="5" s="1"/>
  <c r="H82" i="5"/>
  <c r="G83" i="5" s="1"/>
  <c r="M79" i="5"/>
  <c r="N79" i="5" s="1"/>
  <c r="I81" i="5"/>
  <c r="J81" i="5" s="1"/>
  <c r="K81" i="5" l="1"/>
  <c r="L81" i="5" s="1"/>
  <c r="O79" i="5"/>
  <c r="P79" i="5" s="1"/>
  <c r="C91" i="5"/>
  <c r="D91" i="5" s="1"/>
  <c r="E90" i="5"/>
  <c r="F90" i="5" s="1"/>
  <c r="I82" i="5"/>
  <c r="J82" i="5" s="1"/>
  <c r="U73" i="5"/>
  <c r="V73" i="5" s="1"/>
  <c r="S74" i="5"/>
  <c r="T74" i="5" s="1"/>
  <c r="Q77" i="5"/>
  <c r="R77" i="5" s="1"/>
  <c r="H83" i="5"/>
  <c r="G84" i="5" s="1"/>
  <c r="M80" i="5"/>
  <c r="N80" i="5" s="1"/>
  <c r="H84" i="5" l="1"/>
  <c r="G85" i="5" s="1"/>
  <c r="Q78" i="5"/>
  <c r="R78" i="5" s="1"/>
  <c r="U74" i="5"/>
  <c r="V74" i="5" s="1"/>
  <c r="M81" i="5"/>
  <c r="N81" i="5" s="1"/>
  <c r="C92" i="5"/>
  <c r="D92" i="5" s="1"/>
  <c r="S75" i="5"/>
  <c r="T75" i="5" s="1"/>
  <c r="K82" i="5"/>
  <c r="L82" i="5" s="1"/>
  <c r="E91" i="5"/>
  <c r="F91" i="5" s="1"/>
  <c r="O80" i="5"/>
  <c r="P80" i="5" s="1"/>
  <c r="I83" i="5"/>
  <c r="J83" i="5" s="1"/>
  <c r="I84" i="5" l="1"/>
  <c r="J84" i="5" s="1"/>
  <c r="M82" i="5"/>
  <c r="N82" i="5" s="1"/>
  <c r="U75" i="5"/>
  <c r="V75" i="5" s="1"/>
  <c r="E92" i="5"/>
  <c r="F92" i="5" s="1"/>
  <c r="K83" i="5"/>
  <c r="L83" i="5" s="1"/>
  <c r="S76" i="5"/>
  <c r="T76" i="5" s="1"/>
  <c r="Q79" i="5"/>
  <c r="R79" i="5" s="1"/>
  <c r="O81" i="5"/>
  <c r="P81" i="5" s="1"/>
  <c r="C93" i="5"/>
  <c r="D93" i="5" s="1"/>
  <c r="H85" i="5"/>
  <c r="G86" i="5" s="1"/>
  <c r="S77" i="5" l="1"/>
  <c r="T77" i="5" s="1"/>
  <c r="K84" i="5"/>
  <c r="L84" i="5" s="1"/>
  <c r="E93" i="5"/>
  <c r="F93" i="5" s="1"/>
  <c r="U76" i="5"/>
  <c r="V76" i="5" s="1"/>
  <c r="O82" i="5"/>
  <c r="P82" i="5" s="1"/>
  <c r="I85" i="5"/>
  <c r="J85" i="5" s="1"/>
  <c r="Q80" i="5"/>
  <c r="R80" i="5" s="1"/>
  <c r="H86" i="5"/>
  <c r="G87" i="5" s="1"/>
  <c r="M83" i="5"/>
  <c r="N83" i="5" s="1"/>
  <c r="C94" i="5"/>
  <c r="D94" i="5" s="1"/>
  <c r="Q81" i="5" l="1"/>
  <c r="R81" i="5" s="1"/>
  <c r="I86" i="5"/>
  <c r="J86" i="5" s="1"/>
  <c r="O83" i="5"/>
  <c r="P83" i="5" s="1"/>
  <c r="U77" i="5"/>
  <c r="V77" i="5" s="1"/>
  <c r="H87" i="5"/>
  <c r="G88" i="5" s="1"/>
  <c r="E94" i="5"/>
  <c r="F94" i="5" s="1"/>
  <c r="K85" i="5"/>
  <c r="L85" i="5" s="1"/>
  <c r="M84" i="5"/>
  <c r="N84" i="5" s="1"/>
  <c r="S78" i="5"/>
  <c r="T78" i="5" s="1"/>
  <c r="C95" i="5"/>
  <c r="D95" i="5" s="1"/>
  <c r="S79" i="5" l="1"/>
  <c r="T79" i="5" s="1"/>
  <c r="U78" i="5"/>
  <c r="V78" i="5" s="1"/>
  <c r="O84" i="5"/>
  <c r="P84" i="5" s="1"/>
  <c r="C96" i="5"/>
  <c r="D96" i="5" s="1"/>
  <c r="E95" i="5"/>
  <c r="F95" i="5" s="1"/>
  <c r="Q82" i="5"/>
  <c r="R82" i="5" s="1"/>
  <c r="M85" i="5"/>
  <c r="N85" i="5" s="1"/>
  <c r="K86" i="5"/>
  <c r="L86" i="5" s="1"/>
  <c r="I87" i="5"/>
  <c r="J87" i="5" s="1"/>
  <c r="H88" i="5"/>
  <c r="G89" i="5" s="1"/>
  <c r="C97" i="5" l="1"/>
  <c r="D97" i="5" s="1"/>
  <c r="K87" i="5"/>
  <c r="L87" i="5" s="1"/>
  <c r="M86" i="5"/>
  <c r="N86" i="5" s="1"/>
  <c r="E96" i="5"/>
  <c r="F96" i="5" s="1"/>
  <c r="H89" i="5"/>
  <c r="G90" i="5" s="1"/>
  <c r="O85" i="5"/>
  <c r="P85" i="5" s="1"/>
  <c r="I88" i="5"/>
  <c r="J88" i="5" s="1"/>
  <c r="U79" i="5"/>
  <c r="V79" i="5" s="1"/>
  <c r="S80" i="5"/>
  <c r="T80" i="5" s="1"/>
  <c r="Q83" i="5"/>
  <c r="R83" i="5" s="1"/>
  <c r="K88" i="5" l="1"/>
  <c r="L88" i="5" s="1"/>
  <c r="H90" i="5"/>
  <c r="G91" i="5" s="1"/>
  <c r="E97" i="5"/>
  <c r="F97" i="5" s="1"/>
  <c r="S81" i="5"/>
  <c r="T81" i="5" s="1"/>
  <c r="U80" i="5"/>
  <c r="V80" i="5" s="1"/>
  <c r="I89" i="5"/>
  <c r="J89" i="5" s="1"/>
  <c r="C98" i="5"/>
  <c r="D98" i="5" s="1"/>
  <c r="M87" i="5"/>
  <c r="N87" i="5" s="1"/>
  <c r="Q84" i="5"/>
  <c r="R84" i="5" s="1"/>
  <c r="O86" i="5"/>
  <c r="P86" i="5" s="1"/>
  <c r="E98" i="5" l="1"/>
  <c r="F98" i="5" s="1"/>
  <c r="H91" i="5"/>
  <c r="G92" i="5" s="1"/>
  <c r="I90" i="5"/>
  <c r="J90" i="5" s="1"/>
  <c r="O87" i="5"/>
  <c r="P87" i="5" s="1"/>
  <c r="S82" i="5"/>
  <c r="T82" i="5" s="1"/>
  <c r="Q85" i="5"/>
  <c r="R85" i="5" s="1"/>
  <c r="M88" i="5"/>
  <c r="N88" i="5" s="1"/>
  <c r="C99" i="5"/>
  <c r="D99" i="5" s="1"/>
  <c r="U81" i="5"/>
  <c r="V81" i="5" s="1"/>
  <c r="K89" i="5"/>
  <c r="L89" i="5" s="1"/>
  <c r="I91" i="5" l="1"/>
  <c r="J91" i="5" s="1"/>
  <c r="H92" i="5"/>
  <c r="G93" i="5" s="1"/>
  <c r="O88" i="5"/>
  <c r="P88" i="5" s="1"/>
  <c r="U82" i="5"/>
  <c r="V82" i="5" s="1"/>
  <c r="C100" i="5"/>
  <c r="D100" i="5" s="1"/>
  <c r="M89" i="5"/>
  <c r="N89" i="5" s="1"/>
  <c r="E99" i="5"/>
  <c r="F99" i="5" s="1"/>
  <c r="S83" i="5"/>
  <c r="T83" i="5" s="1"/>
  <c r="K90" i="5"/>
  <c r="L90" i="5" s="1"/>
  <c r="Q86" i="5"/>
  <c r="R86" i="5" s="1"/>
  <c r="U83" i="5" l="1"/>
  <c r="V83" i="5" s="1"/>
  <c r="M90" i="5"/>
  <c r="N90" i="5" s="1"/>
  <c r="S84" i="5"/>
  <c r="T84" i="5" s="1"/>
  <c r="E100" i="5"/>
  <c r="F100" i="5" s="1"/>
  <c r="C101" i="5"/>
  <c r="D101" i="5" s="1"/>
  <c r="O89" i="5"/>
  <c r="P89" i="5" s="1"/>
  <c r="H93" i="5"/>
  <c r="G94" i="5" s="1"/>
  <c r="K91" i="5"/>
  <c r="L91" i="5" s="1"/>
  <c r="I92" i="5"/>
  <c r="J92" i="5" s="1"/>
  <c r="Q87" i="5"/>
  <c r="R87" i="5" s="1"/>
  <c r="O90" i="5" l="1"/>
  <c r="P90" i="5" s="1"/>
  <c r="Q88" i="5"/>
  <c r="R88" i="5" s="1"/>
  <c r="H94" i="5"/>
  <c r="G95" i="5" s="1"/>
  <c r="C102" i="5"/>
  <c r="D102" i="5" s="1"/>
  <c r="E101" i="5"/>
  <c r="F101" i="5" s="1"/>
  <c r="I93" i="5"/>
  <c r="J93" i="5" s="1"/>
  <c r="M91" i="5"/>
  <c r="N91" i="5" s="1"/>
  <c r="K92" i="5"/>
  <c r="L92" i="5" s="1"/>
  <c r="U84" i="5"/>
  <c r="V84" i="5" s="1"/>
  <c r="S85" i="5"/>
  <c r="T85" i="5" s="1"/>
  <c r="M92" i="5" l="1"/>
  <c r="N92" i="5" s="1"/>
  <c r="K93" i="5"/>
  <c r="L93" i="5" s="1"/>
  <c r="E102" i="5"/>
  <c r="F102" i="5" s="1"/>
  <c r="Q89" i="5"/>
  <c r="R89" i="5" s="1"/>
  <c r="I94" i="5"/>
  <c r="J94" i="5" s="1"/>
  <c r="C103" i="5"/>
  <c r="D103" i="5" s="1"/>
  <c r="H95" i="5"/>
  <c r="G96" i="5" s="1"/>
  <c r="S86" i="5"/>
  <c r="T86" i="5" s="1"/>
  <c r="U85" i="5"/>
  <c r="V85" i="5" s="1"/>
  <c r="O91" i="5"/>
  <c r="P91" i="5" s="1"/>
  <c r="O92" i="5" l="1"/>
  <c r="P92" i="5" s="1"/>
  <c r="C104" i="5"/>
  <c r="D104" i="5" s="1"/>
  <c r="Q90" i="5"/>
  <c r="R90" i="5" s="1"/>
  <c r="U86" i="5"/>
  <c r="V86" i="5" s="1"/>
  <c r="S87" i="5"/>
  <c r="T87" i="5" s="1"/>
  <c r="K94" i="5"/>
  <c r="L94" i="5" s="1"/>
  <c r="H96" i="5"/>
  <c r="G97" i="5" s="1"/>
  <c r="M93" i="5"/>
  <c r="N93" i="5" s="1"/>
  <c r="E103" i="5"/>
  <c r="F103" i="5" s="1"/>
  <c r="I95" i="5"/>
  <c r="J95" i="5" s="1"/>
  <c r="H97" i="5" l="1"/>
  <c r="G98" i="5" s="1"/>
  <c r="K95" i="5"/>
  <c r="L95" i="5" s="1"/>
  <c r="S88" i="5"/>
  <c r="T88" i="5" s="1"/>
  <c r="U87" i="5"/>
  <c r="V87" i="5" s="1"/>
  <c r="Q91" i="5"/>
  <c r="R91" i="5" s="1"/>
  <c r="I96" i="5"/>
  <c r="J96" i="5" s="1"/>
  <c r="C105" i="5"/>
  <c r="D105" i="5" s="1"/>
  <c r="E104" i="5"/>
  <c r="F104" i="5" s="1"/>
  <c r="M94" i="5"/>
  <c r="N94" i="5" s="1"/>
  <c r="O93" i="5"/>
  <c r="P93" i="5" s="1"/>
  <c r="H98" i="5" l="1"/>
  <c r="G99" i="5" s="1"/>
  <c r="O94" i="5"/>
  <c r="P94" i="5" s="1"/>
  <c r="U88" i="5"/>
  <c r="V88" i="5" s="1"/>
  <c r="I97" i="5"/>
  <c r="J97" i="5" s="1"/>
  <c r="S89" i="5"/>
  <c r="T89" i="5" s="1"/>
  <c r="E105" i="5"/>
  <c r="F105" i="5" s="1"/>
  <c r="Q92" i="5"/>
  <c r="R92" i="5" s="1"/>
  <c r="K96" i="5"/>
  <c r="L96" i="5" s="1"/>
  <c r="C106" i="5"/>
  <c r="D106" i="5" s="1"/>
  <c r="M95" i="5"/>
  <c r="N95" i="5" s="1"/>
  <c r="M96" i="5" l="1"/>
  <c r="N96" i="5" s="1"/>
  <c r="Q93" i="5"/>
  <c r="R93" i="5" s="1"/>
  <c r="E106" i="5"/>
  <c r="F106" i="5" s="1"/>
  <c r="S90" i="5"/>
  <c r="T90" i="5" s="1"/>
  <c r="I98" i="5"/>
  <c r="J98" i="5" s="1"/>
  <c r="U89" i="5"/>
  <c r="V89" i="5" s="1"/>
  <c r="C107" i="5"/>
  <c r="D107" i="5" s="1"/>
  <c r="O95" i="5"/>
  <c r="P95" i="5" s="1"/>
  <c r="H99" i="5"/>
  <c r="G100" i="5" s="1"/>
  <c r="K97" i="5"/>
  <c r="L97" i="5" s="1"/>
  <c r="C108" i="5" l="1"/>
  <c r="D108" i="5" s="1"/>
  <c r="I99" i="5"/>
  <c r="J99" i="5" s="1"/>
  <c r="K98" i="5"/>
  <c r="L98" i="5" s="1"/>
  <c r="S91" i="5"/>
  <c r="T91" i="5" s="1"/>
  <c r="O96" i="5"/>
  <c r="P96" i="5" s="1"/>
  <c r="Q94" i="5"/>
  <c r="R94" i="5" s="1"/>
  <c r="M97" i="5"/>
  <c r="N97" i="5" s="1"/>
  <c r="H100" i="5"/>
  <c r="G101" i="5" s="1"/>
  <c r="E107" i="5"/>
  <c r="F107" i="5" s="1"/>
  <c r="U90" i="5"/>
  <c r="V90" i="5" s="1"/>
  <c r="H101" i="5" l="1"/>
  <c r="G102" i="5" s="1"/>
  <c r="K99" i="5"/>
  <c r="L99" i="5" s="1"/>
  <c r="Q95" i="5"/>
  <c r="R95" i="5" s="1"/>
  <c r="O97" i="5"/>
  <c r="P97" i="5" s="1"/>
  <c r="U91" i="5"/>
  <c r="V91" i="5" s="1"/>
  <c r="S92" i="5"/>
  <c r="T92" i="5" s="1"/>
  <c r="I100" i="5"/>
  <c r="J100" i="5" s="1"/>
  <c r="C109" i="5"/>
  <c r="D109" i="5" s="1"/>
  <c r="M98" i="5"/>
  <c r="N98" i="5" s="1"/>
  <c r="E108" i="5"/>
  <c r="F108" i="5" s="1"/>
  <c r="I101" i="5" l="1"/>
  <c r="J101" i="5" s="1"/>
  <c r="E109" i="5"/>
  <c r="F109" i="5" s="1"/>
  <c r="O98" i="5"/>
  <c r="P98" i="5" s="1"/>
  <c r="Q96" i="5"/>
  <c r="R96" i="5" s="1"/>
  <c r="C110" i="5"/>
  <c r="D110" i="5" s="1"/>
  <c r="K100" i="5"/>
  <c r="L100" i="5" s="1"/>
  <c r="H102" i="5"/>
  <c r="G103" i="5" s="1"/>
  <c r="S93" i="5"/>
  <c r="T93" i="5" s="1"/>
  <c r="M99" i="5"/>
  <c r="N99" i="5" s="1"/>
  <c r="U92" i="5"/>
  <c r="V92" i="5" s="1"/>
  <c r="U93" i="5" l="1"/>
  <c r="V93" i="5" s="1"/>
  <c r="Q97" i="5"/>
  <c r="R97" i="5" s="1"/>
  <c r="O99" i="5"/>
  <c r="P99" i="5" s="1"/>
  <c r="M100" i="5"/>
  <c r="N100" i="5" s="1"/>
  <c r="S94" i="5"/>
  <c r="T94" i="5" s="1"/>
  <c r="E110" i="5"/>
  <c r="F110" i="5" s="1"/>
  <c r="H103" i="5"/>
  <c r="G104" i="5" s="1"/>
  <c r="K101" i="5"/>
  <c r="L101" i="5" s="1"/>
  <c r="C111" i="5"/>
  <c r="D111" i="5" s="1"/>
  <c r="I102" i="5"/>
  <c r="J102" i="5" s="1"/>
  <c r="K102" i="5" l="1"/>
  <c r="L102" i="5" s="1"/>
  <c r="H104" i="5"/>
  <c r="G105" i="5" s="1"/>
  <c r="E111" i="5"/>
  <c r="F111" i="5" s="1"/>
  <c r="S95" i="5"/>
  <c r="T95" i="5" s="1"/>
  <c r="M101" i="5"/>
  <c r="N101" i="5" s="1"/>
  <c r="O100" i="5"/>
  <c r="P100" i="5" s="1"/>
  <c r="Q98" i="5"/>
  <c r="R98" i="5" s="1"/>
  <c r="C112" i="5"/>
  <c r="D112" i="5" s="1"/>
  <c r="U94" i="5"/>
  <c r="V94" i="5" s="1"/>
  <c r="I103" i="5"/>
  <c r="J103" i="5" s="1"/>
  <c r="M102" i="5" l="1"/>
  <c r="N102" i="5" s="1"/>
  <c r="I104" i="5"/>
  <c r="J104" i="5" s="1"/>
  <c r="S96" i="5"/>
  <c r="T96" i="5" s="1"/>
  <c r="Q99" i="5"/>
  <c r="R99" i="5" s="1"/>
  <c r="O101" i="5"/>
  <c r="P101" i="5" s="1"/>
  <c r="E112" i="5"/>
  <c r="F112" i="5" s="1"/>
  <c r="H105" i="5"/>
  <c r="G106" i="5" s="1"/>
  <c r="U95" i="5"/>
  <c r="V95" i="5" s="1"/>
  <c r="K103" i="5"/>
  <c r="L103" i="5" s="1"/>
  <c r="C113" i="5"/>
  <c r="D113" i="5" s="1"/>
  <c r="C114" i="5" l="1"/>
  <c r="D114" i="5" s="1"/>
  <c r="E113" i="5"/>
  <c r="F113" i="5" s="1"/>
  <c r="O102" i="5"/>
  <c r="P102" i="5" s="1"/>
  <c r="Q100" i="5"/>
  <c r="R100" i="5" s="1"/>
  <c r="S97" i="5"/>
  <c r="T97" i="5" s="1"/>
  <c r="I105" i="5"/>
  <c r="J105" i="5" s="1"/>
  <c r="M103" i="5"/>
  <c r="N103" i="5" s="1"/>
  <c r="K104" i="5"/>
  <c r="L104" i="5" s="1"/>
  <c r="U96" i="5"/>
  <c r="V96" i="5" s="1"/>
  <c r="H106" i="5"/>
  <c r="G107" i="5" s="1"/>
  <c r="S98" i="5" l="1"/>
  <c r="T98" i="5" s="1"/>
  <c r="Q101" i="5"/>
  <c r="R101" i="5" s="1"/>
  <c r="H107" i="5"/>
  <c r="G108" i="5" s="1"/>
  <c r="O103" i="5"/>
  <c r="P103" i="5" s="1"/>
  <c r="U97" i="5"/>
  <c r="V97" i="5" s="1"/>
  <c r="K105" i="5"/>
  <c r="L105" i="5" s="1"/>
  <c r="M104" i="5"/>
  <c r="N104" i="5" s="1"/>
  <c r="C115" i="5"/>
  <c r="D115" i="5" s="1"/>
  <c r="I106" i="5"/>
  <c r="J106" i="5" s="1"/>
  <c r="E114" i="5"/>
  <c r="F114" i="5" s="1"/>
  <c r="M105" i="5" l="1"/>
  <c r="N105" i="5" s="1"/>
  <c r="K106" i="5"/>
  <c r="L106" i="5" s="1"/>
  <c r="U98" i="5"/>
  <c r="V98" i="5" s="1"/>
  <c r="O104" i="5"/>
  <c r="P104" i="5" s="1"/>
  <c r="H108" i="5"/>
  <c r="G109" i="5" s="1"/>
  <c r="Q102" i="5"/>
  <c r="R102" i="5" s="1"/>
  <c r="I107" i="5"/>
  <c r="J107" i="5" s="1"/>
  <c r="C116" i="5"/>
  <c r="D116" i="5" s="1"/>
  <c r="E115" i="5"/>
  <c r="F115" i="5" s="1"/>
  <c r="S99" i="5"/>
  <c r="T99" i="5" s="1"/>
  <c r="E116" i="5" l="1"/>
  <c r="F116" i="5" s="1"/>
  <c r="K107" i="5"/>
  <c r="L107" i="5" s="1"/>
  <c r="H109" i="5"/>
  <c r="G110" i="5" s="1"/>
  <c r="O105" i="5"/>
  <c r="P105" i="5" s="1"/>
  <c r="I108" i="5"/>
  <c r="J108" i="5" s="1"/>
  <c r="M106" i="5"/>
  <c r="N106" i="5" s="1"/>
  <c r="C117" i="5"/>
  <c r="D117" i="5" s="1"/>
  <c r="S100" i="5"/>
  <c r="T100" i="5" s="1"/>
  <c r="Q103" i="5"/>
  <c r="R103" i="5" s="1"/>
  <c r="U99" i="5"/>
  <c r="V99" i="5" s="1"/>
  <c r="C118" i="5" l="1"/>
  <c r="D118" i="5" s="1"/>
  <c r="M107" i="5"/>
  <c r="N107" i="5" s="1"/>
  <c r="O106" i="5"/>
  <c r="P106" i="5" s="1"/>
  <c r="U100" i="5"/>
  <c r="V100" i="5" s="1"/>
  <c r="H110" i="5"/>
  <c r="G111" i="5" s="1"/>
  <c r="Q104" i="5"/>
  <c r="R104" i="5" s="1"/>
  <c r="K108" i="5"/>
  <c r="L108" i="5" s="1"/>
  <c r="S101" i="5"/>
  <c r="T101" i="5" s="1"/>
  <c r="E117" i="5"/>
  <c r="F117" i="5" s="1"/>
  <c r="I109" i="5"/>
  <c r="J109" i="5" s="1"/>
  <c r="Q105" i="5" l="1"/>
  <c r="R105" i="5" s="1"/>
  <c r="M108" i="5"/>
  <c r="N108" i="5" s="1"/>
  <c r="I110" i="5"/>
  <c r="J110" i="5" s="1"/>
  <c r="E118" i="5"/>
  <c r="F118" i="5" s="1"/>
  <c r="U101" i="5"/>
  <c r="V101" i="5" s="1"/>
  <c r="O107" i="5"/>
  <c r="P107" i="5" s="1"/>
  <c r="C119" i="5"/>
  <c r="D119" i="5" s="1"/>
  <c r="S102" i="5"/>
  <c r="T102" i="5" s="1"/>
  <c r="K109" i="5"/>
  <c r="L109" i="5" s="1"/>
  <c r="H111" i="5"/>
  <c r="G112" i="5" s="1"/>
  <c r="C120" i="5" l="1"/>
  <c r="D120" i="5" s="1"/>
  <c r="S103" i="5"/>
  <c r="T103" i="5" s="1"/>
  <c r="O108" i="5"/>
  <c r="P108" i="5" s="1"/>
  <c r="U102" i="5"/>
  <c r="V102" i="5" s="1"/>
  <c r="E119" i="5"/>
  <c r="F119" i="5" s="1"/>
  <c r="I111" i="5"/>
  <c r="J111" i="5" s="1"/>
  <c r="H112" i="5"/>
  <c r="G113" i="5" s="1"/>
  <c r="M109" i="5"/>
  <c r="N109" i="5" s="1"/>
  <c r="K110" i="5"/>
  <c r="L110" i="5" s="1"/>
  <c r="Q106" i="5"/>
  <c r="R106" i="5" s="1"/>
  <c r="K111" i="5" l="1"/>
  <c r="L111" i="5" s="1"/>
  <c r="I112" i="5"/>
  <c r="J112" i="5" s="1"/>
  <c r="E120" i="5"/>
  <c r="F120" i="5" s="1"/>
  <c r="U103" i="5"/>
  <c r="V103" i="5" s="1"/>
  <c r="Q107" i="5"/>
  <c r="R107" i="5" s="1"/>
  <c r="O109" i="5"/>
  <c r="P109" i="5" s="1"/>
  <c r="S104" i="5"/>
  <c r="T104" i="5" s="1"/>
  <c r="M110" i="5"/>
  <c r="N110" i="5" s="1"/>
  <c r="C121" i="5"/>
  <c r="D121" i="5" s="1"/>
  <c r="H113" i="5"/>
  <c r="G114" i="5" s="1"/>
  <c r="O110" i="5" l="1"/>
  <c r="P110" i="5" s="1"/>
  <c r="Q108" i="5"/>
  <c r="R108" i="5" s="1"/>
  <c r="H114" i="5"/>
  <c r="G115" i="5" s="1"/>
  <c r="U104" i="5"/>
  <c r="V104" i="5" s="1"/>
  <c r="M111" i="5"/>
  <c r="N111" i="5" s="1"/>
  <c r="I113" i="5"/>
  <c r="J113" i="5" s="1"/>
  <c r="K112" i="5"/>
  <c r="L112" i="5" s="1"/>
  <c r="S105" i="5"/>
  <c r="T105" i="5" s="1"/>
  <c r="E121" i="5"/>
  <c r="F121" i="5" s="1"/>
  <c r="C122" i="5"/>
  <c r="D122" i="5" s="1"/>
  <c r="C123" i="5" l="1"/>
  <c r="D123" i="5" s="1"/>
  <c r="U105" i="5"/>
  <c r="V105" i="5" s="1"/>
  <c r="H115" i="5"/>
  <c r="G116" i="5" s="1"/>
  <c r="S106" i="5"/>
  <c r="T106" i="5" s="1"/>
  <c r="K113" i="5"/>
  <c r="L113" i="5" s="1"/>
  <c r="I114" i="5"/>
  <c r="J114" i="5" s="1"/>
  <c r="Q109" i="5"/>
  <c r="R109" i="5" s="1"/>
  <c r="E122" i="5"/>
  <c r="F122" i="5" s="1"/>
  <c r="M112" i="5"/>
  <c r="N112" i="5" s="1"/>
  <c r="O111" i="5"/>
  <c r="P111" i="5" s="1"/>
  <c r="K114" i="5" l="1"/>
  <c r="L114" i="5" s="1"/>
  <c r="S107" i="5"/>
  <c r="T107" i="5" s="1"/>
  <c r="H116" i="5"/>
  <c r="G117" i="5" s="1"/>
  <c r="U106" i="5"/>
  <c r="V106" i="5" s="1"/>
  <c r="Q110" i="5"/>
  <c r="R110" i="5" s="1"/>
  <c r="I115" i="5"/>
  <c r="J115" i="5" s="1"/>
  <c r="O112" i="5"/>
  <c r="P112" i="5" s="1"/>
  <c r="M113" i="5"/>
  <c r="N113" i="5" s="1"/>
  <c r="C124" i="5"/>
  <c r="D124" i="5" s="1"/>
  <c r="E123" i="5"/>
  <c r="F123" i="5" s="1"/>
  <c r="O113" i="5" l="1"/>
  <c r="P113" i="5" s="1"/>
  <c r="I116" i="5"/>
  <c r="J116" i="5" s="1"/>
  <c r="E124" i="5"/>
  <c r="F124" i="5" s="1"/>
  <c r="U107" i="5"/>
  <c r="V107" i="5" s="1"/>
  <c r="H117" i="5"/>
  <c r="G118" i="5" s="1"/>
  <c r="S108" i="5"/>
  <c r="T108" i="5" s="1"/>
  <c r="M114" i="5"/>
  <c r="N114" i="5" s="1"/>
  <c r="K115" i="5"/>
  <c r="L115" i="5" s="1"/>
  <c r="C125" i="5"/>
  <c r="D125" i="5" s="1"/>
  <c r="Q111" i="5"/>
  <c r="R111" i="5" s="1"/>
  <c r="U108" i="5" l="1"/>
  <c r="V108" i="5" s="1"/>
  <c r="S109" i="5"/>
  <c r="T109" i="5" s="1"/>
  <c r="C126" i="5"/>
  <c r="D126" i="5" s="1"/>
  <c r="E125" i="5"/>
  <c r="F125" i="5" s="1"/>
  <c r="K116" i="5"/>
  <c r="L116" i="5" s="1"/>
  <c r="I117" i="5"/>
  <c r="J117" i="5" s="1"/>
  <c r="O114" i="5"/>
  <c r="P114" i="5" s="1"/>
  <c r="M115" i="5"/>
  <c r="N115" i="5" s="1"/>
  <c r="Q112" i="5"/>
  <c r="R112" i="5" s="1"/>
  <c r="H118" i="5"/>
  <c r="G119" i="5" s="1"/>
  <c r="O115" i="5" l="1"/>
  <c r="P115" i="5" s="1"/>
  <c r="H119" i="5"/>
  <c r="G120" i="5" s="1"/>
  <c r="Q113" i="5"/>
  <c r="R113" i="5" s="1"/>
  <c r="S110" i="5"/>
  <c r="T110" i="5" s="1"/>
  <c r="I118" i="5"/>
  <c r="J118" i="5" s="1"/>
  <c r="E126" i="5"/>
  <c r="F126" i="5" s="1"/>
  <c r="C127" i="5"/>
  <c r="D127" i="5" s="1"/>
  <c r="U109" i="5"/>
  <c r="V109" i="5" s="1"/>
  <c r="M116" i="5"/>
  <c r="N116" i="5" s="1"/>
  <c r="K117" i="5"/>
  <c r="L117" i="5" s="1"/>
  <c r="C128" i="5" l="1"/>
  <c r="D128" i="5" s="1"/>
  <c r="S111" i="5"/>
  <c r="T111" i="5" s="1"/>
  <c r="K118" i="5"/>
  <c r="L118" i="5" s="1"/>
  <c r="Q114" i="5"/>
  <c r="R114" i="5" s="1"/>
  <c r="E127" i="5"/>
  <c r="F127" i="5" s="1"/>
  <c r="H120" i="5"/>
  <c r="G121" i="5" s="1"/>
  <c r="M117" i="5"/>
  <c r="N117" i="5" s="1"/>
  <c r="U110" i="5"/>
  <c r="V110" i="5" s="1"/>
  <c r="O116" i="5"/>
  <c r="P116" i="5" s="1"/>
  <c r="I119" i="5"/>
  <c r="J119" i="5" s="1"/>
  <c r="M118" i="5" l="1"/>
  <c r="N118" i="5" s="1"/>
  <c r="I120" i="5"/>
  <c r="J120" i="5" s="1"/>
  <c r="Q115" i="5"/>
  <c r="R115" i="5" s="1"/>
  <c r="K119" i="5"/>
  <c r="L119" i="5" s="1"/>
  <c r="O117" i="5"/>
  <c r="P117" i="5" s="1"/>
  <c r="U111" i="5"/>
  <c r="V111" i="5" s="1"/>
  <c r="S112" i="5"/>
  <c r="T112" i="5" s="1"/>
  <c r="C129" i="5"/>
  <c r="D129" i="5" s="1"/>
  <c r="H121" i="5"/>
  <c r="G122" i="5" s="1"/>
  <c r="E128" i="5"/>
  <c r="F128" i="5" s="1"/>
  <c r="H122" i="5" l="1"/>
  <c r="G123" i="5" s="1"/>
  <c r="E129" i="5"/>
  <c r="F129" i="5" s="1"/>
  <c r="C130" i="5"/>
  <c r="D130" i="5" s="1"/>
  <c r="S113" i="5"/>
  <c r="T113" i="5" s="1"/>
  <c r="U112" i="5"/>
  <c r="V112" i="5" s="1"/>
  <c r="O118" i="5"/>
  <c r="P118" i="5" s="1"/>
  <c r="K120" i="5"/>
  <c r="L120" i="5" s="1"/>
  <c r="Q116" i="5"/>
  <c r="R116" i="5" s="1"/>
  <c r="I121" i="5"/>
  <c r="J121" i="5" s="1"/>
  <c r="M119" i="5"/>
  <c r="N119" i="5" s="1"/>
  <c r="S114" i="5" l="1"/>
  <c r="T114" i="5" s="1"/>
  <c r="I122" i="5"/>
  <c r="J122" i="5" s="1"/>
  <c r="E130" i="5"/>
  <c r="F130" i="5" s="1"/>
  <c r="U113" i="5"/>
  <c r="V113" i="5" s="1"/>
  <c r="K121" i="5"/>
  <c r="L121" i="5" s="1"/>
  <c r="H123" i="5"/>
  <c r="G124" i="5" s="1"/>
  <c r="C131" i="5"/>
  <c r="D131" i="5" s="1"/>
  <c r="Q117" i="5"/>
  <c r="R117" i="5" s="1"/>
  <c r="M120" i="5"/>
  <c r="N120" i="5" s="1"/>
  <c r="O119" i="5"/>
  <c r="P119" i="5" s="1"/>
  <c r="H124" i="5" l="1"/>
  <c r="G125" i="5" s="1"/>
  <c r="K122" i="5"/>
  <c r="L122" i="5" s="1"/>
  <c r="U114" i="5"/>
  <c r="V114" i="5" s="1"/>
  <c r="E131" i="5"/>
  <c r="F131" i="5" s="1"/>
  <c r="M121" i="5"/>
  <c r="N121" i="5" s="1"/>
  <c r="I123" i="5"/>
  <c r="J123" i="5" s="1"/>
  <c r="Q118" i="5"/>
  <c r="R118" i="5" s="1"/>
  <c r="S115" i="5"/>
  <c r="T115" i="5" s="1"/>
  <c r="C132" i="5"/>
  <c r="D132" i="5" s="1"/>
  <c r="O120" i="5"/>
  <c r="P120" i="5" s="1"/>
  <c r="S116" i="5" l="1"/>
  <c r="T116" i="5" s="1"/>
  <c r="O121" i="5"/>
  <c r="P121" i="5" s="1"/>
  <c r="E132" i="5"/>
  <c r="F132" i="5" s="1"/>
  <c r="U115" i="5"/>
  <c r="V115" i="5" s="1"/>
  <c r="K123" i="5"/>
  <c r="L123" i="5" s="1"/>
  <c r="Q119" i="5"/>
  <c r="R119" i="5" s="1"/>
  <c r="H125" i="5"/>
  <c r="G126" i="5" s="1"/>
  <c r="I124" i="5"/>
  <c r="J124" i="5" s="1"/>
  <c r="C133" i="5"/>
  <c r="D133" i="5" s="1"/>
  <c r="M122" i="5"/>
  <c r="N122" i="5" s="1"/>
  <c r="I125" i="5" l="1"/>
  <c r="J125" i="5" s="1"/>
  <c r="U116" i="5"/>
  <c r="V116" i="5" s="1"/>
  <c r="C134" i="5"/>
  <c r="D134" i="5" s="1"/>
  <c r="K124" i="5"/>
  <c r="L124" i="5" s="1"/>
  <c r="E133" i="5"/>
  <c r="F133" i="5" s="1"/>
  <c r="H126" i="5"/>
  <c r="G127" i="5" s="1"/>
  <c r="Q120" i="5"/>
  <c r="R120" i="5" s="1"/>
  <c r="O122" i="5"/>
  <c r="P122" i="5" s="1"/>
  <c r="S117" i="5"/>
  <c r="T117" i="5" s="1"/>
  <c r="M123" i="5"/>
  <c r="N123" i="5" s="1"/>
  <c r="O123" i="5" l="1"/>
  <c r="P123" i="5" s="1"/>
  <c r="H127" i="5"/>
  <c r="G128" i="5" s="1"/>
  <c r="E134" i="5"/>
  <c r="F134" i="5" s="1"/>
  <c r="K125" i="5"/>
  <c r="L125" i="5" s="1"/>
  <c r="C135" i="5"/>
  <c r="D135" i="5" s="1"/>
  <c r="S118" i="5"/>
  <c r="T118" i="5" s="1"/>
  <c r="U117" i="5"/>
  <c r="V117" i="5" s="1"/>
  <c r="I126" i="5"/>
  <c r="J126" i="5" s="1"/>
  <c r="M124" i="5"/>
  <c r="N124" i="5" s="1"/>
  <c r="Q121" i="5"/>
  <c r="R121" i="5" s="1"/>
  <c r="U118" i="5" l="1"/>
  <c r="V118" i="5" s="1"/>
  <c r="C136" i="5"/>
  <c r="D136" i="5" s="1"/>
  <c r="Q122" i="5"/>
  <c r="R122" i="5" s="1"/>
  <c r="H128" i="5"/>
  <c r="G129" i="5" s="1"/>
  <c r="S119" i="5"/>
  <c r="T119" i="5" s="1"/>
  <c r="K126" i="5"/>
  <c r="L126" i="5" s="1"/>
  <c r="M125" i="5"/>
  <c r="N125" i="5" s="1"/>
  <c r="O124" i="5"/>
  <c r="P124" i="5" s="1"/>
  <c r="E135" i="5"/>
  <c r="F135" i="5" s="1"/>
  <c r="I127" i="5"/>
  <c r="J127" i="5" s="1"/>
  <c r="S120" i="5" l="1"/>
  <c r="T120" i="5" s="1"/>
  <c r="Q123" i="5"/>
  <c r="R123" i="5" s="1"/>
  <c r="I128" i="5"/>
  <c r="J128" i="5" s="1"/>
  <c r="E136" i="5"/>
  <c r="F136" i="5" s="1"/>
  <c r="C137" i="5"/>
  <c r="D137" i="5" s="1"/>
  <c r="M126" i="5"/>
  <c r="N126" i="5" s="1"/>
  <c r="K127" i="5"/>
  <c r="L127" i="5" s="1"/>
  <c r="O125" i="5"/>
  <c r="P125" i="5" s="1"/>
  <c r="U119" i="5"/>
  <c r="V119" i="5" s="1"/>
  <c r="H129" i="5"/>
  <c r="G130" i="5" s="1"/>
  <c r="I129" i="5" l="1"/>
  <c r="J129" i="5" s="1"/>
  <c r="M127" i="5"/>
  <c r="N127" i="5" s="1"/>
  <c r="U120" i="5"/>
  <c r="V120" i="5" s="1"/>
  <c r="O126" i="5"/>
  <c r="P126" i="5" s="1"/>
  <c r="Q124" i="5"/>
  <c r="R124" i="5" s="1"/>
  <c r="H130" i="5"/>
  <c r="G131" i="5" s="1"/>
  <c r="K128" i="5"/>
  <c r="L128" i="5" s="1"/>
  <c r="S121" i="5"/>
  <c r="T121" i="5" s="1"/>
  <c r="C138" i="5"/>
  <c r="D138" i="5" s="1"/>
  <c r="E137" i="5"/>
  <c r="F137" i="5" s="1"/>
  <c r="K129" i="5" l="1"/>
  <c r="L129" i="5" s="1"/>
  <c r="C139" i="5"/>
  <c r="D139" i="5" s="1"/>
  <c r="H131" i="5"/>
  <c r="G132" i="5" s="1"/>
  <c r="Q125" i="5"/>
  <c r="R125" i="5" s="1"/>
  <c r="O127" i="5"/>
  <c r="P127" i="5" s="1"/>
  <c r="M128" i="5"/>
  <c r="N128" i="5" s="1"/>
  <c r="S122" i="5"/>
  <c r="T122" i="5" s="1"/>
  <c r="I130" i="5"/>
  <c r="J130" i="5" s="1"/>
  <c r="U121" i="5"/>
  <c r="V121" i="5" s="1"/>
  <c r="E138" i="5"/>
  <c r="F138" i="5" s="1"/>
  <c r="O128" i="5" l="1"/>
  <c r="P128" i="5" s="1"/>
  <c r="I131" i="5"/>
  <c r="J131" i="5" s="1"/>
  <c r="S123" i="5"/>
  <c r="T123" i="5" s="1"/>
  <c r="M129" i="5"/>
  <c r="N129" i="5" s="1"/>
  <c r="H132" i="5"/>
  <c r="G133" i="5" s="1"/>
  <c r="Q126" i="5"/>
  <c r="R126" i="5" s="1"/>
  <c r="C140" i="5"/>
  <c r="D140" i="5" s="1"/>
  <c r="U122" i="5"/>
  <c r="V122" i="5" s="1"/>
  <c r="K130" i="5"/>
  <c r="L130" i="5" s="1"/>
  <c r="E139" i="5"/>
  <c r="F139" i="5" s="1"/>
  <c r="Q127" i="5" l="1"/>
  <c r="R127" i="5" s="1"/>
  <c r="U123" i="5"/>
  <c r="V123" i="5" s="1"/>
  <c r="E140" i="5"/>
  <c r="F140" i="5" s="1"/>
  <c r="M130" i="5"/>
  <c r="N130" i="5" s="1"/>
  <c r="I132" i="5"/>
  <c r="J132" i="5" s="1"/>
  <c r="K131" i="5"/>
  <c r="L131" i="5" s="1"/>
  <c r="O129" i="5"/>
  <c r="P129" i="5" s="1"/>
  <c r="C141" i="5"/>
  <c r="D141" i="5" s="1"/>
  <c r="H133" i="5"/>
  <c r="G134" i="5" s="1"/>
  <c r="S124" i="5"/>
  <c r="T124" i="5" s="1"/>
  <c r="E141" i="5" l="1"/>
  <c r="F141" i="5" s="1"/>
  <c r="U124" i="5"/>
  <c r="V124" i="5" s="1"/>
  <c r="K132" i="5"/>
  <c r="L132" i="5" s="1"/>
  <c r="I133" i="5"/>
  <c r="J133" i="5" s="1"/>
  <c r="M131" i="5"/>
  <c r="N131" i="5" s="1"/>
  <c r="H134" i="5"/>
  <c r="G135" i="5" s="1"/>
  <c r="C142" i="5"/>
  <c r="D142" i="5" s="1"/>
  <c r="Q128" i="5"/>
  <c r="R128" i="5" s="1"/>
  <c r="O130" i="5"/>
  <c r="P130" i="5" s="1"/>
  <c r="S125" i="5"/>
  <c r="T125" i="5" s="1"/>
  <c r="I134" i="5" l="1"/>
  <c r="J134" i="5" s="1"/>
  <c r="O131" i="5"/>
  <c r="P131" i="5" s="1"/>
  <c r="C143" i="5"/>
  <c r="D143" i="5" s="1"/>
  <c r="S126" i="5"/>
  <c r="T126" i="5" s="1"/>
  <c r="K133" i="5"/>
  <c r="L133" i="5" s="1"/>
  <c r="Q129" i="5"/>
  <c r="R129" i="5" s="1"/>
  <c r="U125" i="5"/>
  <c r="V125" i="5" s="1"/>
  <c r="E142" i="5"/>
  <c r="F142" i="5" s="1"/>
  <c r="M132" i="5"/>
  <c r="N132" i="5" s="1"/>
  <c r="H135" i="5"/>
  <c r="G136" i="5" s="1"/>
  <c r="E143" i="5" l="1"/>
  <c r="F143" i="5" s="1"/>
  <c r="U126" i="5"/>
  <c r="V126" i="5" s="1"/>
  <c r="C144" i="5"/>
  <c r="D144" i="5" s="1"/>
  <c r="Q130" i="5"/>
  <c r="R130" i="5" s="1"/>
  <c r="S127" i="5"/>
  <c r="T127" i="5" s="1"/>
  <c r="H136" i="5"/>
  <c r="G137" i="5" s="1"/>
  <c r="M133" i="5"/>
  <c r="N133" i="5" s="1"/>
  <c r="O132" i="5"/>
  <c r="P132" i="5" s="1"/>
  <c r="I135" i="5"/>
  <c r="J135" i="5" s="1"/>
  <c r="K134" i="5"/>
  <c r="L134" i="5" s="1"/>
  <c r="K135" i="5" l="1"/>
  <c r="L135" i="5" s="1"/>
  <c r="Q131" i="5"/>
  <c r="R131" i="5" s="1"/>
  <c r="U127" i="5"/>
  <c r="V127" i="5" s="1"/>
  <c r="M134" i="5"/>
  <c r="N134" i="5" s="1"/>
  <c r="H137" i="5"/>
  <c r="G138" i="5" s="1"/>
  <c r="S128" i="5"/>
  <c r="T128" i="5" s="1"/>
  <c r="O133" i="5"/>
  <c r="P133" i="5" s="1"/>
  <c r="E144" i="5"/>
  <c r="F144" i="5" s="1"/>
  <c r="C145" i="5"/>
  <c r="D145" i="5" s="1"/>
  <c r="I136" i="5"/>
  <c r="J136" i="5" s="1"/>
  <c r="M135" i="5" l="1"/>
  <c r="N135" i="5" s="1"/>
  <c r="U128" i="5"/>
  <c r="V128" i="5" s="1"/>
  <c r="Q132" i="5"/>
  <c r="R132" i="5" s="1"/>
  <c r="E145" i="5"/>
  <c r="F145" i="5" s="1"/>
  <c r="O134" i="5"/>
  <c r="P134" i="5" s="1"/>
  <c r="S129" i="5"/>
  <c r="T129" i="5" s="1"/>
  <c r="H138" i="5"/>
  <c r="G139" i="5" s="1"/>
  <c r="I137" i="5"/>
  <c r="J137" i="5" s="1"/>
  <c r="C146" i="5"/>
  <c r="D146" i="5" s="1"/>
  <c r="K136" i="5"/>
  <c r="L136" i="5" s="1"/>
  <c r="Q133" i="5" l="1"/>
  <c r="R133" i="5" s="1"/>
  <c r="I138" i="5"/>
  <c r="J138" i="5" s="1"/>
  <c r="S130" i="5"/>
  <c r="T130" i="5" s="1"/>
  <c r="K137" i="5"/>
  <c r="L137" i="5" s="1"/>
  <c r="U129" i="5"/>
  <c r="V129" i="5" s="1"/>
  <c r="H139" i="5"/>
  <c r="G140" i="5" s="1"/>
  <c r="O135" i="5"/>
  <c r="P135" i="5" s="1"/>
  <c r="E146" i="5"/>
  <c r="F146" i="5" s="1"/>
  <c r="C147" i="5"/>
  <c r="D147" i="5" s="1"/>
  <c r="M136" i="5"/>
  <c r="N136" i="5" s="1"/>
  <c r="U130" i="5" l="1"/>
  <c r="V130" i="5" s="1"/>
  <c r="E147" i="5"/>
  <c r="F147" i="5" s="1"/>
  <c r="O136" i="5"/>
  <c r="P136" i="5" s="1"/>
  <c r="H140" i="5"/>
  <c r="G141" i="5" s="1"/>
  <c r="I139" i="5"/>
  <c r="J139" i="5" s="1"/>
  <c r="K138" i="5"/>
  <c r="L138" i="5" s="1"/>
  <c r="M137" i="5"/>
  <c r="N137" i="5" s="1"/>
  <c r="S131" i="5"/>
  <c r="T131" i="5" s="1"/>
  <c r="Q134" i="5"/>
  <c r="R134" i="5" s="1"/>
  <c r="C148" i="5"/>
  <c r="D148" i="5" s="1"/>
  <c r="K139" i="5" l="1"/>
  <c r="L139" i="5" s="1"/>
  <c r="S132" i="5"/>
  <c r="T132" i="5" s="1"/>
  <c r="H141" i="5"/>
  <c r="G142" i="5" s="1"/>
  <c r="E148" i="5"/>
  <c r="F148" i="5" s="1"/>
  <c r="M138" i="5"/>
  <c r="N138" i="5" s="1"/>
  <c r="I140" i="5"/>
  <c r="J140" i="5" s="1"/>
  <c r="O137" i="5"/>
  <c r="P137" i="5" s="1"/>
  <c r="Q135" i="5"/>
  <c r="R135" i="5" s="1"/>
  <c r="U131" i="5"/>
  <c r="V131" i="5" s="1"/>
  <c r="C149" i="5"/>
  <c r="D149" i="5" s="1"/>
  <c r="Q136" i="5" l="1"/>
  <c r="R136" i="5" s="1"/>
  <c r="E149" i="5"/>
  <c r="F149" i="5" s="1"/>
  <c r="S133" i="5"/>
  <c r="T133" i="5" s="1"/>
  <c r="O138" i="5"/>
  <c r="P138" i="5" s="1"/>
  <c r="I141" i="5"/>
  <c r="J141" i="5" s="1"/>
  <c r="M139" i="5"/>
  <c r="N139" i="5" s="1"/>
  <c r="H142" i="5"/>
  <c r="G143" i="5" s="1"/>
  <c r="C150" i="5"/>
  <c r="D150" i="5" s="1"/>
  <c r="U132" i="5"/>
  <c r="V132" i="5" s="1"/>
  <c r="K140" i="5"/>
  <c r="L140" i="5" s="1"/>
  <c r="H143" i="5" l="1"/>
  <c r="G144" i="5" s="1"/>
  <c r="I142" i="5"/>
  <c r="J142" i="5" s="1"/>
  <c r="C151" i="5"/>
  <c r="D151" i="5" s="1"/>
  <c r="E150" i="5"/>
  <c r="F150" i="5" s="1"/>
  <c r="M140" i="5"/>
  <c r="N140" i="5" s="1"/>
  <c r="O139" i="5"/>
  <c r="P139" i="5" s="1"/>
  <c r="S134" i="5"/>
  <c r="T134" i="5" s="1"/>
  <c r="Q137" i="5"/>
  <c r="R137" i="5" s="1"/>
  <c r="K141" i="5"/>
  <c r="L141" i="5" s="1"/>
  <c r="U133" i="5"/>
  <c r="V133" i="5" s="1"/>
  <c r="S135" i="5" l="1"/>
  <c r="T135" i="5" s="1"/>
  <c r="K142" i="5"/>
  <c r="L142" i="5" s="1"/>
  <c r="O140" i="5"/>
  <c r="P140" i="5" s="1"/>
  <c r="M141" i="5"/>
  <c r="N141" i="5" s="1"/>
  <c r="E151" i="5"/>
  <c r="F151" i="5" s="1"/>
  <c r="C152" i="5"/>
  <c r="D152" i="5" s="1"/>
  <c r="U134" i="5"/>
  <c r="V134" i="5" s="1"/>
  <c r="Q138" i="5"/>
  <c r="R138" i="5" s="1"/>
  <c r="H144" i="5"/>
  <c r="G145" i="5" s="1"/>
  <c r="I143" i="5"/>
  <c r="J143" i="5" s="1"/>
  <c r="U135" i="5" l="1"/>
  <c r="V135" i="5" s="1"/>
  <c r="M142" i="5"/>
  <c r="N142" i="5" s="1"/>
  <c r="K143" i="5"/>
  <c r="L143" i="5" s="1"/>
  <c r="E152" i="5"/>
  <c r="F152" i="5" s="1"/>
  <c r="O141" i="5"/>
  <c r="P141" i="5" s="1"/>
  <c r="Q139" i="5"/>
  <c r="R139" i="5" s="1"/>
  <c r="S136" i="5"/>
  <c r="T136" i="5" s="1"/>
  <c r="I144" i="5"/>
  <c r="J144" i="5" s="1"/>
  <c r="C153" i="5"/>
  <c r="D153" i="5" s="1"/>
  <c r="H145" i="5"/>
  <c r="G146" i="5" s="1"/>
  <c r="S137" i="5" l="1"/>
  <c r="T137" i="5" s="1"/>
  <c r="K144" i="5"/>
  <c r="L144" i="5" s="1"/>
  <c r="Q140" i="5"/>
  <c r="R140" i="5" s="1"/>
  <c r="M143" i="5"/>
  <c r="N143" i="5" s="1"/>
  <c r="I145" i="5"/>
  <c r="J145" i="5" s="1"/>
  <c r="O142" i="5"/>
  <c r="P142" i="5" s="1"/>
  <c r="E153" i="5"/>
  <c r="F153" i="5" s="1"/>
  <c r="H146" i="5"/>
  <c r="G147" i="5" s="1"/>
  <c r="U136" i="5"/>
  <c r="V136" i="5" s="1"/>
  <c r="C154" i="5"/>
  <c r="D154" i="5" s="1"/>
  <c r="O143" i="5" l="1"/>
  <c r="P143" i="5" s="1"/>
  <c r="M144" i="5"/>
  <c r="N144" i="5" s="1"/>
  <c r="C155" i="5"/>
  <c r="D155" i="5" s="1"/>
  <c r="Q141" i="5"/>
  <c r="R141" i="5" s="1"/>
  <c r="I146" i="5"/>
  <c r="J146" i="5" s="1"/>
  <c r="U137" i="5"/>
  <c r="V137" i="5" s="1"/>
  <c r="K145" i="5"/>
  <c r="L145" i="5" s="1"/>
  <c r="H147" i="5"/>
  <c r="G148" i="5" s="1"/>
  <c r="S138" i="5"/>
  <c r="T138" i="5" s="1"/>
  <c r="E154" i="5"/>
  <c r="F154" i="5" s="1"/>
  <c r="K146" i="5" l="1"/>
  <c r="L146" i="5" s="1"/>
  <c r="I147" i="5"/>
  <c r="J147" i="5" s="1"/>
  <c r="U138" i="5"/>
  <c r="V138" i="5" s="1"/>
  <c r="Q142" i="5"/>
  <c r="R142" i="5" s="1"/>
  <c r="C156" i="5"/>
  <c r="D156" i="5" s="1"/>
  <c r="H148" i="5"/>
  <c r="G149" i="5" s="1"/>
  <c r="O144" i="5"/>
  <c r="P144" i="5" s="1"/>
  <c r="E155" i="5"/>
  <c r="F155" i="5" s="1"/>
  <c r="M145" i="5"/>
  <c r="N145" i="5" s="1"/>
  <c r="S139" i="5"/>
  <c r="T139" i="5" s="1"/>
  <c r="Q143" i="5" l="1"/>
  <c r="R143" i="5" s="1"/>
  <c r="O145" i="5"/>
  <c r="P145" i="5" s="1"/>
  <c r="H149" i="5"/>
  <c r="G150" i="5" s="1"/>
  <c r="I148" i="5"/>
  <c r="J148" i="5" s="1"/>
  <c r="S140" i="5"/>
  <c r="T140" i="5" s="1"/>
  <c r="U139" i="5"/>
  <c r="V139" i="5" s="1"/>
  <c r="M146" i="5"/>
  <c r="N146" i="5" s="1"/>
  <c r="E156" i="5"/>
  <c r="F156" i="5" s="1"/>
  <c r="K147" i="5"/>
  <c r="L147" i="5" s="1"/>
  <c r="C157" i="5"/>
  <c r="D157" i="5" s="1"/>
  <c r="K148" i="5" l="1"/>
  <c r="L148" i="5" s="1"/>
  <c r="O146" i="5"/>
  <c r="P146" i="5" s="1"/>
  <c r="C158" i="5"/>
  <c r="D158" i="5" s="1"/>
  <c r="E157" i="5"/>
  <c r="F157" i="5" s="1"/>
  <c r="U140" i="5"/>
  <c r="V140" i="5" s="1"/>
  <c r="Q144" i="5"/>
  <c r="R144" i="5" s="1"/>
  <c r="I149" i="5"/>
  <c r="J149" i="5" s="1"/>
  <c r="M147" i="5"/>
  <c r="N147" i="5" s="1"/>
  <c r="H150" i="5"/>
  <c r="G151" i="5" s="1"/>
  <c r="S141" i="5"/>
  <c r="T141" i="5" s="1"/>
  <c r="E158" i="5" l="1"/>
  <c r="F158" i="5" s="1"/>
  <c r="M148" i="5"/>
  <c r="N148" i="5" s="1"/>
  <c r="I150" i="5"/>
  <c r="J150" i="5" s="1"/>
  <c r="Q145" i="5"/>
  <c r="R145" i="5" s="1"/>
  <c r="U141" i="5"/>
  <c r="V141" i="5" s="1"/>
  <c r="C159" i="5"/>
  <c r="D159" i="5" s="1"/>
  <c r="S142" i="5"/>
  <c r="T142" i="5" s="1"/>
  <c r="O147" i="5"/>
  <c r="P147" i="5" s="1"/>
  <c r="H151" i="5"/>
  <c r="G152" i="5" s="1"/>
  <c r="K149" i="5"/>
  <c r="L149" i="5" s="1"/>
  <c r="U142" i="5" l="1"/>
  <c r="V142" i="5" s="1"/>
  <c r="Q146" i="5"/>
  <c r="R146" i="5" s="1"/>
  <c r="K150" i="5"/>
  <c r="L150" i="5" s="1"/>
  <c r="H152" i="5"/>
  <c r="G153" i="5" s="1"/>
  <c r="O148" i="5"/>
  <c r="P148" i="5" s="1"/>
  <c r="M149" i="5"/>
  <c r="N149" i="5" s="1"/>
  <c r="C160" i="5"/>
  <c r="D160" i="5" s="1"/>
  <c r="S143" i="5"/>
  <c r="T143" i="5" s="1"/>
  <c r="I151" i="5"/>
  <c r="J151" i="5" s="1"/>
  <c r="E159" i="5"/>
  <c r="F159" i="5" s="1"/>
  <c r="K151" i="5" l="1"/>
  <c r="L151" i="5" s="1"/>
  <c r="C161" i="5"/>
  <c r="D161" i="5" s="1"/>
  <c r="M150" i="5"/>
  <c r="N150" i="5" s="1"/>
  <c r="E160" i="5"/>
  <c r="F160" i="5" s="1"/>
  <c r="I152" i="5"/>
  <c r="J152" i="5" s="1"/>
  <c r="Q147" i="5"/>
  <c r="R147" i="5" s="1"/>
  <c r="H153" i="5"/>
  <c r="G154" i="5" s="1"/>
  <c r="S144" i="5"/>
  <c r="T144" i="5" s="1"/>
  <c r="U143" i="5"/>
  <c r="V143" i="5" s="1"/>
  <c r="O149" i="5"/>
  <c r="P149" i="5" s="1"/>
  <c r="E161" i="5" l="1"/>
  <c r="F161" i="5" s="1"/>
  <c r="S145" i="5"/>
  <c r="T145" i="5" s="1"/>
  <c r="C162" i="5"/>
  <c r="D162" i="5" s="1"/>
  <c r="M151" i="5"/>
  <c r="N151" i="5" s="1"/>
  <c r="K152" i="5"/>
  <c r="L152" i="5" s="1"/>
  <c r="H154" i="5"/>
  <c r="G155" i="5" s="1"/>
  <c r="I153" i="5"/>
  <c r="J153" i="5" s="1"/>
  <c r="O150" i="5"/>
  <c r="P150" i="5" s="1"/>
  <c r="Q148" i="5"/>
  <c r="R148" i="5" s="1"/>
  <c r="U144" i="5"/>
  <c r="V144" i="5" s="1"/>
  <c r="I154" i="5" l="1"/>
  <c r="J154" i="5" s="1"/>
  <c r="O151" i="5"/>
  <c r="P151" i="5" s="1"/>
  <c r="K153" i="5"/>
  <c r="L153" i="5" s="1"/>
  <c r="C163" i="5"/>
  <c r="D163" i="5" s="1"/>
  <c r="S146" i="5"/>
  <c r="T146" i="5" s="1"/>
  <c r="H155" i="5"/>
  <c r="G156" i="5" s="1"/>
  <c r="M152" i="5"/>
  <c r="N152" i="5" s="1"/>
  <c r="U145" i="5"/>
  <c r="V145" i="5" s="1"/>
  <c r="Q149" i="5"/>
  <c r="R149" i="5" s="1"/>
  <c r="E162" i="5"/>
  <c r="F162" i="5" s="1"/>
  <c r="M153" i="5" l="1"/>
  <c r="N153" i="5" s="1"/>
  <c r="C164" i="5"/>
  <c r="D164" i="5" s="1"/>
  <c r="K154" i="5"/>
  <c r="L154" i="5" s="1"/>
  <c r="U146" i="5"/>
  <c r="V146" i="5" s="1"/>
  <c r="H156" i="5"/>
  <c r="G157" i="5" s="1"/>
  <c r="Q150" i="5"/>
  <c r="R150" i="5" s="1"/>
  <c r="O152" i="5"/>
  <c r="P152" i="5" s="1"/>
  <c r="I155" i="5"/>
  <c r="J155" i="5" s="1"/>
  <c r="E163" i="5"/>
  <c r="F163" i="5" s="1"/>
  <c r="S147" i="5"/>
  <c r="T147" i="5" s="1"/>
  <c r="U147" i="5" l="1"/>
  <c r="V147" i="5" s="1"/>
  <c r="I156" i="5"/>
  <c r="J156" i="5" s="1"/>
  <c r="S148" i="5"/>
  <c r="T148" i="5" s="1"/>
  <c r="K155" i="5"/>
  <c r="L155" i="5" s="1"/>
  <c r="O153" i="5"/>
  <c r="P153" i="5" s="1"/>
  <c r="H157" i="5"/>
  <c r="G158" i="5" s="1"/>
  <c r="C165" i="5"/>
  <c r="D165" i="5" s="1"/>
  <c r="M154" i="5"/>
  <c r="N154" i="5" s="1"/>
  <c r="Q151" i="5"/>
  <c r="R151" i="5" s="1"/>
  <c r="E164" i="5"/>
  <c r="F164" i="5" s="1"/>
  <c r="E165" i="5" l="1"/>
  <c r="F165" i="5" s="1"/>
  <c r="Q152" i="5"/>
  <c r="R152" i="5" s="1"/>
  <c r="M155" i="5"/>
  <c r="N155" i="5" s="1"/>
  <c r="C166" i="5"/>
  <c r="D166" i="5" s="1"/>
  <c r="H158" i="5"/>
  <c r="G159" i="5" s="1"/>
  <c r="O154" i="5"/>
  <c r="P154" i="5" s="1"/>
  <c r="K156" i="5"/>
  <c r="L156" i="5" s="1"/>
  <c r="S149" i="5"/>
  <c r="T149" i="5" s="1"/>
  <c r="I157" i="5"/>
  <c r="J157" i="5" s="1"/>
  <c r="U148" i="5"/>
  <c r="V148" i="5" s="1"/>
  <c r="C167" i="5" l="1"/>
  <c r="D167" i="5" s="1"/>
  <c r="S150" i="5"/>
  <c r="T150" i="5" s="1"/>
  <c r="O155" i="5"/>
  <c r="P155" i="5" s="1"/>
  <c r="H159" i="5"/>
  <c r="G160" i="5" s="1"/>
  <c r="E166" i="5"/>
  <c r="F166" i="5" s="1"/>
  <c r="M156" i="5"/>
  <c r="N156" i="5" s="1"/>
  <c r="U149" i="5"/>
  <c r="V149" i="5" s="1"/>
  <c r="Q153" i="5"/>
  <c r="R153" i="5" s="1"/>
  <c r="K157" i="5"/>
  <c r="L157" i="5" s="1"/>
  <c r="I158" i="5"/>
  <c r="J158" i="5" s="1"/>
  <c r="E167" i="5" l="1"/>
  <c r="F167" i="5" s="1"/>
  <c r="O156" i="5"/>
  <c r="P156" i="5" s="1"/>
  <c r="M157" i="5"/>
  <c r="N157" i="5" s="1"/>
  <c r="K158" i="5"/>
  <c r="L158" i="5" s="1"/>
  <c r="S151" i="5"/>
  <c r="T151" i="5" s="1"/>
  <c r="U150" i="5"/>
  <c r="V150" i="5" s="1"/>
  <c r="I159" i="5"/>
  <c r="J159" i="5" s="1"/>
  <c r="Q154" i="5"/>
  <c r="R154" i="5" s="1"/>
  <c r="C168" i="5"/>
  <c r="D168" i="5" s="1"/>
  <c r="H160" i="5"/>
  <c r="G161" i="5" s="1"/>
  <c r="K159" i="5" l="1"/>
  <c r="L159" i="5" s="1"/>
  <c r="M158" i="5"/>
  <c r="N158" i="5" s="1"/>
  <c r="C169" i="5"/>
  <c r="D169" i="5" s="1"/>
  <c r="I160" i="5"/>
  <c r="J160" i="5" s="1"/>
  <c r="U151" i="5"/>
  <c r="V151" i="5" s="1"/>
  <c r="S152" i="5"/>
  <c r="T152" i="5" s="1"/>
  <c r="Q155" i="5"/>
  <c r="R155" i="5" s="1"/>
  <c r="E168" i="5"/>
  <c r="F168" i="5" s="1"/>
  <c r="O157" i="5"/>
  <c r="P157" i="5" s="1"/>
  <c r="H161" i="5"/>
  <c r="G162" i="5" s="1"/>
  <c r="C170" i="5" l="1"/>
  <c r="D170" i="5" s="1"/>
  <c r="Q156" i="5"/>
  <c r="R156" i="5" s="1"/>
  <c r="U152" i="5"/>
  <c r="V152" i="5" s="1"/>
  <c r="O158" i="5"/>
  <c r="P158" i="5" s="1"/>
  <c r="M159" i="5"/>
  <c r="N159" i="5" s="1"/>
  <c r="I161" i="5"/>
  <c r="J161" i="5" s="1"/>
  <c r="E169" i="5"/>
  <c r="F169" i="5" s="1"/>
  <c r="K160" i="5"/>
  <c r="L160" i="5" s="1"/>
  <c r="H162" i="5"/>
  <c r="G163" i="5" s="1"/>
  <c r="S153" i="5"/>
  <c r="T153" i="5" s="1"/>
  <c r="M160" i="5" l="1"/>
  <c r="N160" i="5" s="1"/>
  <c r="K161" i="5"/>
  <c r="L161" i="5" s="1"/>
  <c r="U153" i="5"/>
  <c r="V153" i="5" s="1"/>
  <c r="E170" i="5"/>
  <c r="F170" i="5" s="1"/>
  <c r="O159" i="5"/>
  <c r="P159" i="5" s="1"/>
  <c r="Q157" i="5"/>
  <c r="R157" i="5" s="1"/>
  <c r="I162" i="5"/>
  <c r="J162" i="5" s="1"/>
  <c r="H163" i="5"/>
  <c r="G164" i="5" s="1"/>
  <c r="C171" i="5"/>
  <c r="D171" i="5" s="1"/>
  <c r="S154" i="5"/>
  <c r="T154" i="5" s="1"/>
  <c r="O160" i="5" l="1"/>
  <c r="P160" i="5" s="1"/>
  <c r="E171" i="5"/>
  <c r="F171" i="5" s="1"/>
  <c r="U154" i="5"/>
  <c r="V154" i="5" s="1"/>
  <c r="S155" i="5"/>
  <c r="T155" i="5" s="1"/>
  <c r="K162" i="5"/>
  <c r="L162" i="5" s="1"/>
  <c r="H164" i="5"/>
  <c r="G165" i="5" s="1"/>
  <c r="I163" i="5"/>
  <c r="J163" i="5" s="1"/>
  <c r="Q158" i="5"/>
  <c r="R158" i="5" s="1"/>
  <c r="C172" i="5"/>
  <c r="D172" i="5" s="1"/>
  <c r="M161" i="5"/>
  <c r="N161" i="5" s="1"/>
  <c r="I164" i="5" l="1"/>
  <c r="J164" i="5" s="1"/>
  <c r="M162" i="5"/>
  <c r="N162" i="5" s="1"/>
  <c r="K163" i="5"/>
  <c r="L163" i="5" s="1"/>
  <c r="S156" i="5"/>
  <c r="T156" i="5" s="1"/>
  <c r="U155" i="5"/>
  <c r="V155" i="5" s="1"/>
  <c r="E172" i="5"/>
  <c r="F172" i="5" s="1"/>
  <c r="O161" i="5"/>
  <c r="P161" i="5" s="1"/>
  <c r="C173" i="5"/>
  <c r="D173" i="5" s="1"/>
  <c r="Q159" i="5"/>
  <c r="R159" i="5" s="1"/>
  <c r="H165" i="5"/>
  <c r="G166" i="5" s="1"/>
  <c r="E173" i="5" l="1"/>
  <c r="F173" i="5" s="1"/>
  <c r="S157" i="5"/>
  <c r="T157" i="5" s="1"/>
  <c r="O162" i="5"/>
  <c r="P162" i="5" s="1"/>
  <c r="U156" i="5"/>
  <c r="V156" i="5" s="1"/>
  <c r="K164" i="5"/>
  <c r="L164" i="5" s="1"/>
  <c r="H166" i="5"/>
  <c r="G167" i="5" s="1"/>
  <c r="C174" i="5"/>
  <c r="D174" i="5" s="1"/>
  <c r="Q160" i="5"/>
  <c r="R160" i="5" s="1"/>
  <c r="I165" i="5"/>
  <c r="J165" i="5" s="1"/>
  <c r="M163" i="5"/>
  <c r="N163" i="5" s="1"/>
  <c r="H167" i="5" l="1"/>
  <c r="G168" i="5" s="1"/>
  <c r="K165" i="5"/>
  <c r="L165" i="5" s="1"/>
  <c r="U157" i="5"/>
  <c r="V157" i="5" s="1"/>
  <c r="M164" i="5"/>
  <c r="N164" i="5" s="1"/>
  <c r="O163" i="5"/>
  <c r="P163" i="5" s="1"/>
  <c r="I166" i="5"/>
  <c r="J166" i="5" s="1"/>
  <c r="S158" i="5"/>
  <c r="T158" i="5" s="1"/>
  <c r="Q161" i="5"/>
  <c r="R161" i="5" s="1"/>
  <c r="E174" i="5"/>
  <c r="F174" i="5" s="1"/>
  <c r="C175" i="5"/>
  <c r="D175" i="5" s="1"/>
  <c r="S159" i="5" l="1"/>
  <c r="T159" i="5" s="1"/>
  <c r="M165" i="5"/>
  <c r="N165" i="5" s="1"/>
  <c r="U158" i="5"/>
  <c r="V158" i="5" s="1"/>
  <c r="Q162" i="5"/>
  <c r="R162" i="5" s="1"/>
  <c r="O164" i="5"/>
  <c r="P164" i="5" s="1"/>
  <c r="K166" i="5"/>
  <c r="L166" i="5" s="1"/>
  <c r="H168" i="5"/>
  <c r="G169" i="5" s="1"/>
  <c r="I167" i="5"/>
  <c r="J167" i="5" s="1"/>
  <c r="E175" i="5"/>
  <c r="F175" i="5" s="1"/>
  <c r="C176" i="5"/>
  <c r="D176" i="5" s="1"/>
  <c r="Q163" i="5" l="1"/>
  <c r="R163" i="5" s="1"/>
  <c r="U159" i="5"/>
  <c r="V159" i="5" s="1"/>
  <c r="O165" i="5"/>
  <c r="P165" i="5" s="1"/>
  <c r="M166" i="5"/>
  <c r="N166" i="5" s="1"/>
  <c r="K167" i="5"/>
  <c r="L167" i="5" s="1"/>
  <c r="C177" i="5"/>
  <c r="D177" i="5" s="1"/>
  <c r="E176" i="5"/>
  <c r="F176" i="5" s="1"/>
  <c r="I168" i="5"/>
  <c r="J168" i="5" s="1"/>
  <c r="S160" i="5"/>
  <c r="T160" i="5" s="1"/>
  <c r="H169" i="5"/>
  <c r="G170" i="5" s="1"/>
  <c r="M167" i="5" l="1"/>
  <c r="N167" i="5" s="1"/>
  <c r="C178" i="5"/>
  <c r="D178" i="5" s="1"/>
  <c r="O166" i="5"/>
  <c r="P166" i="5" s="1"/>
  <c r="U160" i="5"/>
  <c r="V160" i="5" s="1"/>
  <c r="E177" i="5"/>
  <c r="F177" i="5" s="1"/>
  <c r="I169" i="5"/>
  <c r="J169" i="5" s="1"/>
  <c r="Q164" i="5"/>
  <c r="R164" i="5" s="1"/>
  <c r="H170" i="5"/>
  <c r="G171" i="5" s="1"/>
  <c r="S161" i="5"/>
  <c r="T161" i="5" s="1"/>
  <c r="K168" i="5"/>
  <c r="L168" i="5" s="1"/>
  <c r="I170" i="5" l="1"/>
  <c r="J170" i="5" s="1"/>
  <c r="E178" i="5"/>
  <c r="F178" i="5" s="1"/>
  <c r="S162" i="5"/>
  <c r="T162" i="5" s="1"/>
  <c r="C179" i="5"/>
  <c r="D179" i="5" s="1"/>
  <c r="Q165" i="5"/>
  <c r="R165" i="5" s="1"/>
  <c r="U161" i="5"/>
  <c r="V161" i="5" s="1"/>
  <c r="K169" i="5"/>
  <c r="L169" i="5" s="1"/>
  <c r="H171" i="5"/>
  <c r="G172" i="5" s="1"/>
  <c r="M168" i="5"/>
  <c r="N168" i="5" s="1"/>
  <c r="O167" i="5"/>
  <c r="P167" i="5" s="1"/>
  <c r="Q166" i="5" l="1"/>
  <c r="R166" i="5" s="1"/>
  <c r="M169" i="5"/>
  <c r="N169" i="5" s="1"/>
  <c r="U162" i="5"/>
  <c r="V162" i="5" s="1"/>
  <c r="C180" i="5"/>
  <c r="D180" i="5" s="1"/>
  <c r="H172" i="5"/>
  <c r="G173" i="5" s="1"/>
  <c r="K170" i="5"/>
  <c r="L170" i="5" s="1"/>
  <c r="S163" i="5"/>
  <c r="T163" i="5" s="1"/>
  <c r="O168" i="5"/>
  <c r="P168" i="5" s="1"/>
  <c r="E179" i="5"/>
  <c r="F179" i="5" s="1"/>
  <c r="I171" i="5"/>
  <c r="J171" i="5" s="1"/>
  <c r="I172" i="5" l="1"/>
  <c r="J172" i="5" s="1"/>
  <c r="U163" i="5"/>
  <c r="V163" i="5" s="1"/>
  <c r="S164" i="5"/>
  <c r="T164" i="5" s="1"/>
  <c r="H173" i="5"/>
  <c r="G174" i="5" s="1"/>
  <c r="M170" i="5"/>
  <c r="N170" i="5" s="1"/>
  <c r="K171" i="5"/>
  <c r="L171" i="5" s="1"/>
  <c r="O169" i="5"/>
  <c r="P169" i="5" s="1"/>
  <c r="Q167" i="5"/>
  <c r="R167" i="5" s="1"/>
  <c r="C181" i="5"/>
  <c r="D181" i="5" s="1"/>
  <c r="E180" i="5"/>
  <c r="F180" i="5" s="1"/>
  <c r="Q168" i="5" l="1"/>
  <c r="R168" i="5" s="1"/>
  <c r="O170" i="5"/>
  <c r="P170" i="5" s="1"/>
  <c r="K172" i="5"/>
  <c r="L172" i="5" s="1"/>
  <c r="M171" i="5"/>
  <c r="N171" i="5" s="1"/>
  <c r="H174" i="5"/>
  <c r="G175" i="5" s="1"/>
  <c r="U164" i="5"/>
  <c r="V164" i="5" s="1"/>
  <c r="I173" i="5"/>
  <c r="J173" i="5" s="1"/>
  <c r="C182" i="5"/>
  <c r="D182" i="5" s="1"/>
  <c r="S165" i="5"/>
  <c r="T165" i="5" s="1"/>
  <c r="E181" i="5"/>
  <c r="F181" i="5" s="1"/>
  <c r="H175" i="5" l="1"/>
  <c r="G176" i="5" s="1"/>
  <c r="S166" i="5"/>
  <c r="T166" i="5" s="1"/>
  <c r="C183" i="5"/>
  <c r="D183" i="5" s="1"/>
  <c r="O171" i="5"/>
  <c r="P171" i="5" s="1"/>
  <c r="M172" i="5"/>
  <c r="N172" i="5" s="1"/>
  <c r="I174" i="5"/>
  <c r="J174" i="5" s="1"/>
  <c r="Q169" i="5"/>
  <c r="R169" i="5" s="1"/>
  <c r="K173" i="5"/>
  <c r="L173" i="5" s="1"/>
  <c r="U165" i="5"/>
  <c r="V165" i="5" s="1"/>
  <c r="E182" i="5"/>
  <c r="F182" i="5" s="1"/>
  <c r="O172" i="5" l="1"/>
  <c r="P172" i="5" s="1"/>
  <c r="C184" i="5"/>
  <c r="D184" i="5" s="1"/>
  <c r="K174" i="5"/>
  <c r="L174" i="5" s="1"/>
  <c r="S167" i="5"/>
  <c r="T167" i="5" s="1"/>
  <c r="Q170" i="5"/>
  <c r="R170" i="5" s="1"/>
  <c r="H176" i="5"/>
  <c r="G177" i="5" s="1"/>
  <c r="E183" i="5"/>
  <c r="F183" i="5" s="1"/>
  <c r="I175" i="5"/>
  <c r="J175" i="5" s="1"/>
  <c r="U166" i="5"/>
  <c r="V166" i="5" s="1"/>
  <c r="M173" i="5"/>
  <c r="N173" i="5" s="1"/>
  <c r="E184" i="5" l="1"/>
  <c r="F184" i="5" s="1"/>
  <c r="H177" i="5"/>
  <c r="G178" i="5" s="1"/>
  <c r="Q171" i="5"/>
  <c r="R171" i="5" s="1"/>
  <c r="S168" i="5"/>
  <c r="T168" i="5" s="1"/>
  <c r="K175" i="5"/>
  <c r="L175" i="5" s="1"/>
  <c r="C185" i="5"/>
  <c r="D185" i="5" s="1"/>
  <c r="I176" i="5"/>
  <c r="J176" i="5" s="1"/>
  <c r="M174" i="5"/>
  <c r="N174" i="5" s="1"/>
  <c r="U167" i="5"/>
  <c r="V167" i="5" s="1"/>
  <c r="O173" i="5"/>
  <c r="P173" i="5" s="1"/>
  <c r="S169" i="5" l="1"/>
  <c r="T169" i="5" s="1"/>
  <c r="Q172" i="5"/>
  <c r="R172" i="5" s="1"/>
  <c r="M175" i="5"/>
  <c r="N175" i="5" s="1"/>
  <c r="H178" i="5"/>
  <c r="G179" i="5" s="1"/>
  <c r="C186" i="5"/>
  <c r="D186" i="5" s="1"/>
  <c r="U168" i="5"/>
  <c r="V168" i="5" s="1"/>
  <c r="E185" i="5"/>
  <c r="F185" i="5" s="1"/>
  <c r="I177" i="5"/>
  <c r="J177" i="5" s="1"/>
  <c r="O174" i="5"/>
  <c r="P174" i="5" s="1"/>
  <c r="K176" i="5"/>
  <c r="L176" i="5" s="1"/>
  <c r="H179" i="5" l="1"/>
  <c r="G180" i="5" s="1"/>
  <c r="O175" i="5"/>
  <c r="P175" i="5" s="1"/>
  <c r="I178" i="5"/>
  <c r="J178" i="5" s="1"/>
  <c r="C187" i="5"/>
  <c r="D187" i="5" s="1"/>
  <c r="S170" i="5"/>
  <c r="T170" i="5" s="1"/>
  <c r="M176" i="5"/>
  <c r="N176" i="5" s="1"/>
  <c r="E186" i="5"/>
  <c r="F186" i="5" s="1"/>
  <c r="U169" i="5"/>
  <c r="V169" i="5" s="1"/>
  <c r="Q173" i="5"/>
  <c r="R173" i="5" s="1"/>
  <c r="K177" i="5"/>
  <c r="L177" i="5" s="1"/>
  <c r="M177" i="5" l="1"/>
  <c r="N177" i="5" s="1"/>
  <c r="I179" i="5"/>
  <c r="J179" i="5" s="1"/>
  <c r="U170" i="5"/>
  <c r="V170" i="5" s="1"/>
  <c r="O176" i="5"/>
  <c r="P176" i="5" s="1"/>
  <c r="E187" i="5"/>
  <c r="F187" i="5" s="1"/>
  <c r="H180" i="5"/>
  <c r="G181" i="5" s="1"/>
  <c r="C188" i="5"/>
  <c r="D188" i="5" s="1"/>
  <c r="Q174" i="5"/>
  <c r="R174" i="5" s="1"/>
  <c r="S171" i="5"/>
  <c r="T171" i="5" s="1"/>
  <c r="K178" i="5"/>
  <c r="L178" i="5" s="1"/>
  <c r="E188" i="5" l="1"/>
  <c r="F188" i="5" s="1"/>
  <c r="O177" i="5"/>
  <c r="P177" i="5" s="1"/>
  <c r="K179" i="5"/>
  <c r="L179" i="5" s="1"/>
  <c r="U171" i="5"/>
  <c r="V171" i="5" s="1"/>
  <c r="S172" i="5"/>
  <c r="T172" i="5" s="1"/>
  <c r="I180" i="5"/>
  <c r="J180" i="5" s="1"/>
  <c r="C189" i="5"/>
  <c r="D189" i="5" s="1"/>
  <c r="Q175" i="5"/>
  <c r="R175" i="5" s="1"/>
  <c r="M178" i="5"/>
  <c r="N178" i="5" s="1"/>
  <c r="H181" i="5"/>
  <c r="G182" i="5" s="1"/>
  <c r="I181" i="5" l="1"/>
  <c r="J181" i="5" s="1"/>
  <c r="S173" i="5"/>
  <c r="T173" i="5" s="1"/>
  <c r="U172" i="5"/>
  <c r="V172" i="5" s="1"/>
  <c r="M179" i="5"/>
  <c r="N179" i="5" s="1"/>
  <c r="Q176" i="5"/>
  <c r="R176" i="5" s="1"/>
  <c r="O178" i="5"/>
  <c r="P178" i="5" s="1"/>
  <c r="E189" i="5"/>
  <c r="F189" i="5" s="1"/>
  <c r="K180" i="5"/>
  <c r="L180" i="5" s="1"/>
  <c r="C190" i="5"/>
  <c r="D190" i="5" s="1"/>
  <c r="H182" i="5"/>
  <c r="G183" i="5" s="1"/>
  <c r="O179" i="5" l="1"/>
  <c r="P179" i="5" s="1"/>
  <c r="Q177" i="5"/>
  <c r="R177" i="5" s="1"/>
  <c r="H183" i="5"/>
  <c r="G184" i="5" s="1"/>
  <c r="M180" i="5"/>
  <c r="N180" i="5" s="1"/>
  <c r="U173" i="5"/>
  <c r="V173" i="5" s="1"/>
  <c r="S174" i="5"/>
  <c r="T174" i="5" s="1"/>
  <c r="K181" i="5"/>
  <c r="L181" i="5" s="1"/>
  <c r="I182" i="5"/>
  <c r="J182" i="5" s="1"/>
  <c r="E190" i="5"/>
  <c r="F190" i="5" s="1"/>
  <c r="C191" i="5"/>
  <c r="D191" i="5" s="1"/>
  <c r="M181" i="5" l="1"/>
  <c r="N181" i="5" s="1"/>
  <c r="K182" i="5"/>
  <c r="L182" i="5" s="1"/>
  <c r="C192" i="5"/>
  <c r="D192" i="5" s="1"/>
  <c r="H184" i="5"/>
  <c r="G185" i="5" s="1"/>
  <c r="I183" i="5"/>
  <c r="J183" i="5" s="1"/>
  <c r="S175" i="5"/>
  <c r="T175" i="5" s="1"/>
  <c r="U174" i="5"/>
  <c r="V174" i="5" s="1"/>
  <c r="Q178" i="5"/>
  <c r="R178" i="5" s="1"/>
  <c r="O180" i="5"/>
  <c r="P180" i="5" s="1"/>
  <c r="E191" i="5"/>
  <c r="F191" i="5" s="1"/>
  <c r="H185" i="5" l="1"/>
  <c r="G186" i="5" s="1"/>
  <c r="C193" i="5"/>
  <c r="D193" i="5" s="1"/>
  <c r="E192" i="5"/>
  <c r="F192" i="5" s="1"/>
  <c r="Q179" i="5"/>
  <c r="R179" i="5" s="1"/>
  <c r="K183" i="5"/>
  <c r="L183" i="5" s="1"/>
  <c r="O181" i="5"/>
  <c r="P181" i="5" s="1"/>
  <c r="U175" i="5"/>
  <c r="V175" i="5" s="1"/>
  <c r="M182" i="5"/>
  <c r="N182" i="5" s="1"/>
  <c r="S176" i="5"/>
  <c r="T176" i="5" s="1"/>
  <c r="I184" i="5"/>
  <c r="J184" i="5" s="1"/>
  <c r="O182" i="5" l="1"/>
  <c r="P182" i="5" s="1"/>
  <c r="U176" i="5"/>
  <c r="V176" i="5" s="1"/>
  <c r="K184" i="5"/>
  <c r="L184" i="5" s="1"/>
  <c r="Q180" i="5"/>
  <c r="R180" i="5" s="1"/>
  <c r="C194" i="5"/>
  <c r="D194" i="5" s="1"/>
  <c r="S177" i="5"/>
  <c r="T177" i="5" s="1"/>
  <c r="H186" i="5"/>
  <c r="G187" i="5" s="1"/>
  <c r="E193" i="5"/>
  <c r="F193" i="5" s="1"/>
  <c r="M183" i="5"/>
  <c r="N183" i="5" s="1"/>
  <c r="I185" i="5"/>
  <c r="J185" i="5" s="1"/>
  <c r="H187" i="5" l="1"/>
  <c r="G188" i="5" s="1"/>
  <c r="S178" i="5"/>
  <c r="T178" i="5" s="1"/>
  <c r="O183" i="5"/>
  <c r="P183" i="5" s="1"/>
  <c r="E194" i="5"/>
  <c r="F194" i="5" s="1"/>
  <c r="C195" i="5"/>
  <c r="D195" i="5" s="1"/>
  <c r="Q181" i="5"/>
  <c r="R181" i="5" s="1"/>
  <c r="K185" i="5"/>
  <c r="L185" i="5" s="1"/>
  <c r="U177" i="5"/>
  <c r="V177" i="5" s="1"/>
  <c r="M184" i="5"/>
  <c r="N184" i="5" s="1"/>
  <c r="I186" i="5"/>
  <c r="J186" i="5" s="1"/>
  <c r="E195" i="5" l="1"/>
  <c r="F195" i="5" s="1"/>
  <c r="Q182" i="5"/>
  <c r="R182" i="5" s="1"/>
  <c r="C196" i="5"/>
  <c r="D196" i="5" s="1"/>
  <c r="I187" i="5"/>
  <c r="J187" i="5" s="1"/>
  <c r="O184" i="5"/>
  <c r="P184" i="5" s="1"/>
  <c r="M185" i="5"/>
  <c r="N185" i="5" s="1"/>
  <c r="S179" i="5"/>
  <c r="T179" i="5" s="1"/>
  <c r="U178" i="5"/>
  <c r="V178" i="5" s="1"/>
  <c r="K186" i="5"/>
  <c r="L186" i="5" s="1"/>
  <c r="H188" i="5"/>
  <c r="G189" i="5" s="1"/>
  <c r="O185" i="5" l="1"/>
  <c r="P185" i="5" s="1"/>
  <c r="H189" i="5"/>
  <c r="G190" i="5" s="1"/>
  <c r="K187" i="5"/>
  <c r="L187" i="5" s="1"/>
  <c r="Q183" i="5"/>
  <c r="R183" i="5" s="1"/>
  <c r="S180" i="5"/>
  <c r="T180" i="5" s="1"/>
  <c r="M186" i="5"/>
  <c r="N186" i="5" s="1"/>
  <c r="U179" i="5"/>
  <c r="V179" i="5" s="1"/>
  <c r="E196" i="5"/>
  <c r="F196" i="5" s="1"/>
  <c r="I188" i="5"/>
  <c r="J188" i="5" s="1"/>
  <c r="C197" i="5"/>
  <c r="D197" i="5" s="1"/>
  <c r="O186" i="5" l="1"/>
  <c r="P186" i="5" s="1"/>
  <c r="Q184" i="5"/>
  <c r="R184" i="5" s="1"/>
  <c r="I189" i="5"/>
  <c r="J189" i="5" s="1"/>
  <c r="U180" i="5"/>
  <c r="V180" i="5" s="1"/>
  <c r="M187" i="5"/>
  <c r="N187" i="5" s="1"/>
  <c r="E197" i="5"/>
  <c r="F197" i="5" s="1"/>
  <c r="H190" i="5"/>
  <c r="G191" i="5" s="1"/>
  <c r="K188" i="5"/>
  <c r="L188" i="5" s="1"/>
  <c r="C198" i="5"/>
  <c r="D198" i="5" s="1"/>
  <c r="S181" i="5"/>
  <c r="T181" i="5" s="1"/>
  <c r="H191" i="5" l="1"/>
  <c r="G192" i="5" s="1"/>
  <c r="K189" i="5"/>
  <c r="L189" i="5" s="1"/>
  <c r="E198" i="5"/>
  <c r="F198" i="5" s="1"/>
  <c r="M188" i="5"/>
  <c r="N188" i="5" s="1"/>
  <c r="U181" i="5"/>
  <c r="V181" i="5" s="1"/>
  <c r="S182" i="5"/>
  <c r="T182" i="5" s="1"/>
  <c r="I190" i="5"/>
  <c r="J190" i="5" s="1"/>
  <c r="Q185" i="5"/>
  <c r="R185" i="5" s="1"/>
  <c r="O187" i="5"/>
  <c r="P187" i="5" s="1"/>
  <c r="C199" i="5"/>
  <c r="D199" i="5" s="1"/>
  <c r="E199" i="5" l="1"/>
  <c r="F199" i="5" s="1"/>
  <c r="I191" i="5"/>
  <c r="J191" i="5" s="1"/>
  <c r="S183" i="5"/>
  <c r="T183" i="5" s="1"/>
  <c r="U182" i="5"/>
  <c r="V182" i="5" s="1"/>
  <c r="M189" i="5"/>
  <c r="N189" i="5" s="1"/>
  <c r="K190" i="5"/>
  <c r="L190" i="5" s="1"/>
  <c r="Q186" i="5"/>
  <c r="R186" i="5" s="1"/>
  <c r="O188" i="5"/>
  <c r="P188" i="5" s="1"/>
  <c r="H192" i="5"/>
  <c r="G193" i="5" s="1"/>
  <c r="C200" i="5"/>
  <c r="D200" i="5" s="1"/>
  <c r="H193" i="5" l="1"/>
  <c r="G194" i="5" s="1"/>
  <c r="M190" i="5"/>
  <c r="N190" i="5" s="1"/>
  <c r="U183" i="5"/>
  <c r="V183" i="5" s="1"/>
  <c r="C201" i="5"/>
  <c r="D201" i="5" s="1"/>
  <c r="O189" i="5"/>
  <c r="P189" i="5" s="1"/>
  <c r="I192" i="5"/>
  <c r="J192" i="5" s="1"/>
  <c r="Q187" i="5"/>
  <c r="R187" i="5" s="1"/>
  <c r="E200" i="5"/>
  <c r="F200" i="5" s="1"/>
  <c r="S184" i="5"/>
  <c r="T184" i="5" s="1"/>
  <c r="K191" i="5"/>
  <c r="L191" i="5" s="1"/>
  <c r="C202" i="5" l="1"/>
  <c r="D202" i="5" s="1"/>
  <c r="Q188" i="5"/>
  <c r="R188" i="5" s="1"/>
  <c r="I193" i="5"/>
  <c r="J193" i="5" s="1"/>
  <c r="U184" i="5"/>
  <c r="V184" i="5" s="1"/>
  <c r="S185" i="5"/>
  <c r="T185" i="5" s="1"/>
  <c r="M191" i="5"/>
  <c r="N191" i="5" s="1"/>
  <c r="E201" i="5"/>
  <c r="F201" i="5" s="1"/>
  <c r="H194" i="5"/>
  <c r="G195" i="5" s="1"/>
  <c r="O190" i="5"/>
  <c r="P190" i="5" s="1"/>
  <c r="K192" i="5"/>
  <c r="L192" i="5" s="1"/>
  <c r="H195" i="5" l="1"/>
  <c r="G196" i="5" s="1"/>
  <c r="M192" i="5"/>
  <c r="N192" i="5" s="1"/>
  <c r="S186" i="5"/>
  <c r="T186" i="5" s="1"/>
  <c r="U185" i="5"/>
  <c r="V185" i="5" s="1"/>
  <c r="K193" i="5"/>
  <c r="L193" i="5" s="1"/>
  <c r="O191" i="5"/>
  <c r="P191" i="5" s="1"/>
  <c r="Q189" i="5"/>
  <c r="R189" i="5" s="1"/>
  <c r="E202" i="5"/>
  <c r="F202" i="5" s="1"/>
  <c r="I194" i="5"/>
  <c r="J194" i="5" s="1"/>
  <c r="C203" i="5"/>
  <c r="D203" i="5" s="1"/>
  <c r="S187" i="5" l="1"/>
  <c r="T187" i="5" s="1"/>
  <c r="U186" i="5"/>
  <c r="V186" i="5" s="1"/>
  <c r="I195" i="5"/>
  <c r="J195" i="5" s="1"/>
  <c r="E203" i="5"/>
  <c r="F203" i="5" s="1"/>
  <c r="O192" i="5"/>
  <c r="P192" i="5" s="1"/>
  <c r="C204" i="5"/>
  <c r="D204" i="5" s="1"/>
  <c r="M193" i="5"/>
  <c r="N193" i="5" s="1"/>
  <c r="Q190" i="5"/>
  <c r="R190" i="5" s="1"/>
  <c r="K194" i="5"/>
  <c r="L194" i="5" s="1"/>
  <c r="H196" i="5"/>
  <c r="G197" i="5" s="1"/>
  <c r="C205" i="5" l="1"/>
  <c r="D205" i="5" s="1"/>
  <c r="I196" i="5"/>
  <c r="J196" i="5" s="1"/>
  <c r="O193" i="5"/>
  <c r="P193" i="5" s="1"/>
  <c r="E204" i="5"/>
  <c r="F204" i="5" s="1"/>
  <c r="H197" i="5"/>
  <c r="G198" i="5" s="1"/>
  <c r="K195" i="5"/>
  <c r="L195" i="5" s="1"/>
  <c r="U187" i="5"/>
  <c r="V187" i="5" s="1"/>
  <c r="Q191" i="5"/>
  <c r="R191" i="5" s="1"/>
  <c r="S188" i="5"/>
  <c r="T188" i="5" s="1"/>
  <c r="M194" i="5"/>
  <c r="N194" i="5" s="1"/>
  <c r="U188" i="5" l="1"/>
  <c r="V188" i="5" s="1"/>
  <c r="I197" i="5"/>
  <c r="J197" i="5" s="1"/>
  <c r="H198" i="5"/>
  <c r="G199" i="5" s="1"/>
  <c r="E205" i="5"/>
  <c r="F205" i="5" s="1"/>
  <c r="O194" i="5"/>
  <c r="P194" i="5" s="1"/>
  <c r="Q192" i="5"/>
  <c r="R192" i="5" s="1"/>
  <c r="C206" i="5"/>
  <c r="D206" i="5" s="1"/>
  <c r="M195" i="5"/>
  <c r="N195" i="5" s="1"/>
  <c r="S189" i="5"/>
  <c r="T189" i="5" s="1"/>
  <c r="K196" i="5"/>
  <c r="L196" i="5" s="1"/>
  <c r="S190" i="5" l="1"/>
  <c r="T190" i="5" s="1"/>
  <c r="K197" i="5"/>
  <c r="L197" i="5" s="1"/>
  <c r="E206" i="5"/>
  <c r="F206" i="5" s="1"/>
  <c r="H199" i="5"/>
  <c r="G200" i="5" s="1"/>
  <c r="Q193" i="5"/>
  <c r="R193" i="5" s="1"/>
  <c r="M196" i="5"/>
  <c r="N196" i="5" s="1"/>
  <c r="U189" i="5"/>
  <c r="V189" i="5" s="1"/>
  <c r="I198" i="5"/>
  <c r="J198" i="5" s="1"/>
  <c r="C207" i="5"/>
  <c r="D207" i="5" s="1"/>
  <c r="O195" i="5"/>
  <c r="P195" i="5" s="1"/>
  <c r="C208" i="5" l="1"/>
  <c r="D208" i="5" s="1"/>
  <c r="U190" i="5"/>
  <c r="V190" i="5" s="1"/>
  <c r="Q194" i="5"/>
  <c r="R194" i="5" s="1"/>
  <c r="O196" i="5"/>
  <c r="P196" i="5" s="1"/>
  <c r="I199" i="5"/>
  <c r="J199" i="5" s="1"/>
  <c r="M197" i="5"/>
  <c r="N197" i="5" s="1"/>
  <c r="S191" i="5"/>
  <c r="T191" i="5" s="1"/>
  <c r="H200" i="5"/>
  <c r="G201" i="5" s="1"/>
  <c r="E207" i="5"/>
  <c r="F207" i="5" s="1"/>
  <c r="K198" i="5"/>
  <c r="L198" i="5" s="1"/>
  <c r="S192" i="5" l="1"/>
  <c r="T192" i="5" s="1"/>
  <c r="O197" i="5"/>
  <c r="P197" i="5" s="1"/>
  <c r="U191" i="5"/>
  <c r="V191" i="5" s="1"/>
  <c r="I200" i="5"/>
  <c r="J200" i="5" s="1"/>
  <c r="K199" i="5"/>
  <c r="L199" i="5" s="1"/>
  <c r="Q195" i="5"/>
  <c r="R195" i="5" s="1"/>
  <c r="E208" i="5"/>
  <c r="F208" i="5" s="1"/>
  <c r="H201" i="5"/>
  <c r="G202" i="5" s="1"/>
  <c r="C209" i="5"/>
  <c r="D209" i="5" s="1"/>
  <c r="M198" i="5"/>
  <c r="N198" i="5" s="1"/>
  <c r="E209" i="5" l="1"/>
  <c r="F209" i="5" s="1"/>
  <c r="K200" i="5"/>
  <c r="L200" i="5" s="1"/>
  <c r="O198" i="5"/>
  <c r="P198" i="5" s="1"/>
  <c r="Q196" i="5"/>
  <c r="R196" i="5" s="1"/>
  <c r="M199" i="5"/>
  <c r="N199" i="5" s="1"/>
  <c r="I201" i="5"/>
  <c r="J201" i="5" s="1"/>
  <c r="S193" i="5"/>
  <c r="T193" i="5" s="1"/>
  <c r="H202" i="5"/>
  <c r="G203" i="5" s="1"/>
  <c r="U192" i="5"/>
  <c r="V192" i="5" s="1"/>
  <c r="C210" i="5"/>
  <c r="D210" i="5" s="1"/>
  <c r="C211" i="5" l="1"/>
  <c r="D211" i="5" s="1"/>
  <c r="S194" i="5"/>
  <c r="T194" i="5" s="1"/>
  <c r="M200" i="5"/>
  <c r="N200" i="5" s="1"/>
  <c r="Q197" i="5"/>
  <c r="R197" i="5" s="1"/>
  <c r="O199" i="5"/>
  <c r="P199" i="5" s="1"/>
  <c r="U193" i="5"/>
  <c r="V193" i="5" s="1"/>
  <c r="K201" i="5"/>
  <c r="L201" i="5" s="1"/>
  <c r="H203" i="5"/>
  <c r="G204" i="5" s="1"/>
  <c r="E210" i="5"/>
  <c r="F210" i="5" s="1"/>
  <c r="I202" i="5"/>
  <c r="J202" i="5" s="1"/>
  <c r="U194" i="5" l="1"/>
  <c r="V194" i="5" s="1"/>
  <c r="I203" i="5"/>
  <c r="J203" i="5" s="1"/>
  <c r="E211" i="5"/>
  <c r="F211" i="5" s="1"/>
  <c r="S195" i="5"/>
  <c r="T195" i="5" s="1"/>
  <c r="K202" i="5"/>
  <c r="L202" i="5" s="1"/>
  <c r="Q198" i="5"/>
  <c r="R198" i="5" s="1"/>
  <c r="M201" i="5"/>
  <c r="N201" i="5" s="1"/>
  <c r="H204" i="5"/>
  <c r="G205" i="5" s="1"/>
  <c r="C212" i="5"/>
  <c r="D212" i="5" s="1"/>
  <c r="O200" i="5"/>
  <c r="P200" i="5" s="1"/>
  <c r="Q199" i="5" l="1"/>
  <c r="R199" i="5" s="1"/>
  <c r="S196" i="5"/>
  <c r="T196" i="5" s="1"/>
  <c r="I204" i="5"/>
  <c r="J204" i="5" s="1"/>
  <c r="H205" i="5"/>
  <c r="G206" i="5" s="1"/>
  <c r="M202" i="5"/>
  <c r="N202" i="5" s="1"/>
  <c r="K203" i="5"/>
  <c r="L203" i="5" s="1"/>
  <c r="E212" i="5"/>
  <c r="F212" i="5" s="1"/>
  <c r="O201" i="5"/>
  <c r="P201" i="5" s="1"/>
  <c r="C213" i="5"/>
  <c r="D213" i="5" s="1"/>
  <c r="U195" i="5"/>
  <c r="V195" i="5" s="1"/>
  <c r="U196" i="5" l="1"/>
  <c r="V196" i="5" s="1"/>
  <c r="O202" i="5"/>
  <c r="P202" i="5" s="1"/>
  <c r="E213" i="5"/>
  <c r="F213" i="5" s="1"/>
  <c r="K204" i="5"/>
  <c r="L204" i="5" s="1"/>
  <c r="M203" i="5"/>
  <c r="N203" i="5" s="1"/>
  <c r="H206" i="5"/>
  <c r="G207" i="5" s="1"/>
  <c r="S197" i="5"/>
  <c r="T197" i="5" s="1"/>
  <c r="I205" i="5"/>
  <c r="J205" i="5" s="1"/>
  <c r="C214" i="5"/>
  <c r="D214" i="5" s="1"/>
  <c r="Q200" i="5"/>
  <c r="R200" i="5" s="1"/>
  <c r="E214" i="5" l="1"/>
  <c r="F214" i="5" s="1"/>
  <c r="H207" i="5"/>
  <c r="G208" i="5" s="1"/>
  <c r="K205" i="5"/>
  <c r="L205" i="5" s="1"/>
  <c r="Q201" i="5"/>
  <c r="R201" i="5" s="1"/>
  <c r="C215" i="5"/>
  <c r="D215" i="5" s="1"/>
  <c r="O203" i="5"/>
  <c r="P203" i="5" s="1"/>
  <c r="I206" i="5"/>
  <c r="J206" i="5" s="1"/>
  <c r="S198" i="5"/>
  <c r="T198" i="5" s="1"/>
  <c r="M204" i="5"/>
  <c r="N204" i="5" s="1"/>
  <c r="U197" i="5"/>
  <c r="V197" i="5" s="1"/>
  <c r="M205" i="5" l="1"/>
  <c r="N205" i="5" s="1"/>
  <c r="Q202" i="5"/>
  <c r="R202" i="5" s="1"/>
  <c r="S199" i="5"/>
  <c r="T199" i="5" s="1"/>
  <c r="K206" i="5"/>
  <c r="L206" i="5" s="1"/>
  <c r="H208" i="5"/>
  <c r="G209" i="5" s="1"/>
  <c r="O204" i="5"/>
  <c r="P204" i="5" s="1"/>
  <c r="E215" i="5"/>
  <c r="F215" i="5" s="1"/>
  <c r="I207" i="5"/>
  <c r="J207" i="5" s="1"/>
  <c r="U198" i="5"/>
  <c r="V198" i="5" s="1"/>
  <c r="C216" i="5"/>
  <c r="D216" i="5" s="1"/>
  <c r="K207" i="5" l="1"/>
  <c r="L207" i="5" s="1"/>
  <c r="I208" i="5"/>
  <c r="J208" i="5" s="1"/>
  <c r="Q203" i="5"/>
  <c r="R203" i="5" s="1"/>
  <c r="U199" i="5"/>
  <c r="V199" i="5" s="1"/>
  <c r="S200" i="5"/>
  <c r="T200" i="5" s="1"/>
  <c r="E216" i="5"/>
  <c r="F216" i="5" s="1"/>
  <c r="M206" i="5"/>
  <c r="N206" i="5" s="1"/>
  <c r="H209" i="5"/>
  <c r="G210" i="5" s="1"/>
  <c r="C217" i="5"/>
  <c r="D217" i="5" s="1"/>
  <c r="O205" i="5"/>
  <c r="P205" i="5" s="1"/>
  <c r="C218" i="5" l="1"/>
  <c r="D218" i="5" s="1"/>
  <c r="M207" i="5"/>
  <c r="N207" i="5" s="1"/>
  <c r="E217" i="5"/>
  <c r="F217" i="5" s="1"/>
  <c r="S201" i="5"/>
  <c r="T201" i="5" s="1"/>
  <c r="U200" i="5"/>
  <c r="V200" i="5" s="1"/>
  <c r="Q204" i="5"/>
  <c r="R204" i="5" s="1"/>
  <c r="H210" i="5"/>
  <c r="G211" i="5" s="1"/>
  <c r="K208" i="5"/>
  <c r="L208" i="5" s="1"/>
  <c r="O206" i="5"/>
  <c r="P206" i="5" s="1"/>
  <c r="I209" i="5"/>
  <c r="J209" i="5" s="1"/>
  <c r="K209" i="5" l="1"/>
  <c r="L209" i="5" s="1"/>
  <c r="H211" i="5"/>
  <c r="G212" i="5" s="1"/>
  <c r="Q205" i="5"/>
  <c r="R205" i="5" s="1"/>
  <c r="U201" i="5"/>
  <c r="V201" i="5" s="1"/>
  <c r="S202" i="5"/>
  <c r="T202" i="5" s="1"/>
  <c r="E218" i="5"/>
  <c r="F218" i="5" s="1"/>
  <c r="M208" i="5"/>
  <c r="N208" i="5" s="1"/>
  <c r="O207" i="5"/>
  <c r="P207" i="5" s="1"/>
  <c r="C219" i="5"/>
  <c r="D219" i="5" s="1"/>
  <c r="I210" i="5"/>
  <c r="J210" i="5" s="1"/>
  <c r="C220" i="5" l="1"/>
  <c r="D220" i="5" s="1"/>
  <c r="O208" i="5"/>
  <c r="P208" i="5" s="1"/>
  <c r="E219" i="5"/>
  <c r="F219" i="5" s="1"/>
  <c r="U202" i="5"/>
  <c r="V202" i="5" s="1"/>
  <c r="I211" i="5"/>
  <c r="J211" i="5" s="1"/>
  <c r="K210" i="5"/>
  <c r="L210" i="5" s="1"/>
  <c r="M209" i="5"/>
  <c r="N209" i="5" s="1"/>
  <c r="S203" i="5"/>
  <c r="T203" i="5" s="1"/>
  <c r="Q206" i="5"/>
  <c r="R206" i="5" s="1"/>
  <c r="H212" i="5"/>
  <c r="G213" i="5" s="1"/>
  <c r="K211" i="5" l="1"/>
  <c r="L211" i="5" s="1"/>
  <c r="U203" i="5"/>
  <c r="V203" i="5" s="1"/>
  <c r="E220" i="5"/>
  <c r="F220" i="5" s="1"/>
  <c r="O209" i="5"/>
  <c r="P209" i="5" s="1"/>
  <c r="S204" i="5"/>
  <c r="T204" i="5" s="1"/>
  <c r="M210" i="5"/>
  <c r="N210" i="5" s="1"/>
  <c r="Q207" i="5"/>
  <c r="R207" i="5" s="1"/>
  <c r="I212" i="5"/>
  <c r="J212" i="5" s="1"/>
  <c r="C221" i="5"/>
  <c r="D221" i="5" s="1"/>
  <c r="H213" i="5"/>
  <c r="G214" i="5" s="1"/>
  <c r="Q208" i="5" l="1"/>
  <c r="R208" i="5" s="1"/>
  <c r="S205" i="5"/>
  <c r="T205" i="5" s="1"/>
  <c r="O210" i="5"/>
  <c r="P210" i="5" s="1"/>
  <c r="E221" i="5"/>
  <c r="F221" i="5" s="1"/>
  <c r="C222" i="5"/>
  <c r="D222" i="5" s="1"/>
  <c r="U204" i="5"/>
  <c r="V204" i="5" s="1"/>
  <c r="I213" i="5"/>
  <c r="J213" i="5" s="1"/>
  <c r="K212" i="5"/>
  <c r="L212" i="5" s="1"/>
  <c r="H214" i="5"/>
  <c r="G215" i="5" s="1"/>
  <c r="M211" i="5"/>
  <c r="N211" i="5" s="1"/>
  <c r="U205" i="5" l="1"/>
  <c r="V205" i="5" s="1"/>
  <c r="C223" i="5"/>
  <c r="D223" i="5" s="1"/>
  <c r="E222" i="5"/>
  <c r="F222" i="5" s="1"/>
  <c r="M212" i="5"/>
  <c r="N212" i="5" s="1"/>
  <c r="H215" i="5"/>
  <c r="G216" i="5" s="1"/>
  <c r="K213" i="5"/>
  <c r="L213" i="5" s="1"/>
  <c r="S206" i="5"/>
  <c r="T206" i="5" s="1"/>
  <c r="Q209" i="5"/>
  <c r="R209" i="5" s="1"/>
  <c r="O211" i="5"/>
  <c r="P211" i="5" s="1"/>
  <c r="I214" i="5"/>
  <c r="J214" i="5" s="1"/>
  <c r="I215" i="5" l="1"/>
  <c r="J215" i="5" s="1"/>
  <c r="K214" i="5"/>
  <c r="L214" i="5" s="1"/>
  <c r="H216" i="5"/>
  <c r="G217" i="5" s="1"/>
  <c r="M213" i="5"/>
  <c r="N213" i="5" s="1"/>
  <c r="E223" i="5"/>
  <c r="F223" i="5" s="1"/>
  <c r="Q210" i="5"/>
  <c r="R210" i="5" s="1"/>
  <c r="S207" i="5"/>
  <c r="T207" i="5" s="1"/>
  <c r="C224" i="5"/>
  <c r="D224" i="5" s="1"/>
  <c r="U206" i="5"/>
  <c r="V206" i="5" s="1"/>
  <c r="O212" i="5"/>
  <c r="P212" i="5" s="1"/>
  <c r="E224" i="5" l="1"/>
  <c r="F224" i="5" s="1"/>
  <c r="M214" i="5"/>
  <c r="N214" i="5" s="1"/>
  <c r="H217" i="5"/>
  <c r="G218" i="5" s="1"/>
  <c r="C225" i="5"/>
  <c r="D225" i="5" s="1"/>
  <c r="K215" i="5"/>
  <c r="L215" i="5" s="1"/>
  <c r="I216" i="5"/>
  <c r="J216" i="5" s="1"/>
  <c r="S208" i="5"/>
  <c r="T208" i="5" s="1"/>
  <c r="O213" i="5"/>
  <c r="P213" i="5" s="1"/>
  <c r="Q211" i="5"/>
  <c r="R211" i="5" s="1"/>
  <c r="U207" i="5"/>
  <c r="V207" i="5" s="1"/>
  <c r="S209" i="5" l="1"/>
  <c r="T209" i="5" s="1"/>
  <c r="I217" i="5"/>
  <c r="J217" i="5" s="1"/>
  <c r="C226" i="5"/>
  <c r="D226" i="5" s="1"/>
  <c r="U208" i="5"/>
  <c r="V208" i="5" s="1"/>
  <c r="H218" i="5"/>
  <c r="G219" i="5" s="1"/>
  <c r="Q212" i="5"/>
  <c r="R212" i="5" s="1"/>
  <c r="M215" i="5"/>
  <c r="N215" i="5" s="1"/>
  <c r="O214" i="5"/>
  <c r="P214" i="5" s="1"/>
  <c r="E225" i="5"/>
  <c r="F225" i="5" s="1"/>
  <c r="K216" i="5"/>
  <c r="L216" i="5" s="1"/>
  <c r="M216" i="5" l="1"/>
  <c r="N216" i="5" s="1"/>
  <c r="H219" i="5"/>
  <c r="G220" i="5" s="1"/>
  <c r="I218" i="5"/>
  <c r="J218" i="5" s="1"/>
  <c r="O215" i="5"/>
  <c r="P215" i="5" s="1"/>
  <c r="Q213" i="5"/>
  <c r="R213" i="5" s="1"/>
  <c r="U209" i="5"/>
  <c r="V209" i="5" s="1"/>
  <c r="C227" i="5"/>
  <c r="D227" i="5" s="1"/>
  <c r="K217" i="5"/>
  <c r="L217" i="5" s="1"/>
  <c r="E226" i="5"/>
  <c r="F226" i="5" s="1"/>
  <c r="S210" i="5"/>
  <c r="T210" i="5" s="1"/>
  <c r="U210" i="5" l="1"/>
  <c r="V210" i="5" s="1"/>
  <c r="Q214" i="5"/>
  <c r="R214" i="5" s="1"/>
  <c r="O216" i="5"/>
  <c r="P216" i="5" s="1"/>
  <c r="S211" i="5"/>
  <c r="T211" i="5" s="1"/>
  <c r="E227" i="5"/>
  <c r="F227" i="5" s="1"/>
  <c r="K218" i="5"/>
  <c r="L218" i="5" s="1"/>
  <c r="M217" i="5"/>
  <c r="N217" i="5" s="1"/>
  <c r="I219" i="5"/>
  <c r="J219" i="5" s="1"/>
  <c r="H220" i="5"/>
  <c r="G221" i="5" s="1"/>
  <c r="C228" i="5"/>
  <c r="D228" i="5" s="1"/>
  <c r="E228" i="5" l="1"/>
  <c r="F228" i="5" s="1"/>
  <c r="K219" i="5"/>
  <c r="L219" i="5" s="1"/>
  <c r="S212" i="5"/>
  <c r="T212" i="5" s="1"/>
  <c r="Q215" i="5"/>
  <c r="R215" i="5" s="1"/>
  <c r="I220" i="5"/>
  <c r="J220" i="5" s="1"/>
  <c r="M218" i="5"/>
  <c r="N218" i="5" s="1"/>
  <c r="O217" i="5"/>
  <c r="P217" i="5" s="1"/>
  <c r="C229" i="5"/>
  <c r="D229" i="5" s="1"/>
  <c r="H221" i="5"/>
  <c r="G222" i="5" s="1"/>
  <c r="U211" i="5"/>
  <c r="V211" i="5" s="1"/>
  <c r="M219" i="5" l="1"/>
  <c r="N219" i="5" s="1"/>
  <c r="U212" i="5"/>
  <c r="V212" i="5" s="1"/>
  <c r="O218" i="5"/>
  <c r="P218" i="5" s="1"/>
  <c r="I221" i="5"/>
  <c r="J221" i="5" s="1"/>
  <c r="Q216" i="5"/>
  <c r="R216" i="5" s="1"/>
  <c r="S213" i="5"/>
  <c r="T213" i="5" s="1"/>
  <c r="H222" i="5"/>
  <c r="G223" i="5" s="1"/>
  <c r="C230" i="5"/>
  <c r="D230" i="5" s="1"/>
  <c r="E229" i="5"/>
  <c r="F229" i="5" s="1"/>
  <c r="K220" i="5"/>
  <c r="L220" i="5" s="1"/>
  <c r="S214" i="5" l="1"/>
  <c r="T214" i="5" s="1"/>
  <c r="H223" i="5"/>
  <c r="G224" i="5" s="1"/>
  <c r="I222" i="5"/>
  <c r="J222" i="5" s="1"/>
  <c r="O219" i="5"/>
  <c r="P219" i="5" s="1"/>
  <c r="U213" i="5"/>
  <c r="V213" i="5" s="1"/>
  <c r="K221" i="5"/>
  <c r="L221" i="5" s="1"/>
  <c r="C231" i="5"/>
  <c r="D231" i="5" s="1"/>
  <c r="M220" i="5"/>
  <c r="N220" i="5" s="1"/>
  <c r="E230" i="5"/>
  <c r="F230" i="5" s="1"/>
  <c r="Q217" i="5"/>
  <c r="R217" i="5" s="1"/>
  <c r="K222" i="5" l="1"/>
  <c r="L222" i="5" s="1"/>
  <c r="O220" i="5"/>
  <c r="P220" i="5" s="1"/>
  <c r="E231" i="5"/>
  <c r="F231" i="5" s="1"/>
  <c r="M221" i="5"/>
  <c r="N221" i="5" s="1"/>
  <c r="H224" i="5"/>
  <c r="G225" i="5" s="1"/>
  <c r="S215" i="5"/>
  <c r="T215" i="5" s="1"/>
  <c r="U214" i="5"/>
  <c r="V214" i="5" s="1"/>
  <c r="C232" i="5"/>
  <c r="D232" i="5" s="1"/>
  <c r="I223" i="5"/>
  <c r="J223" i="5" s="1"/>
  <c r="Q218" i="5"/>
  <c r="R218" i="5" s="1"/>
  <c r="H225" i="5" l="1"/>
  <c r="G226" i="5" s="1"/>
  <c r="Q219" i="5"/>
  <c r="R219" i="5" s="1"/>
  <c r="M222" i="5"/>
  <c r="N222" i="5" s="1"/>
  <c r="E232" i="5"/>
  <c r="F232" i="5" s="1"/>
  <c r="O221" i="5"/>
  <c r="P221" i="5" s="1"/>
  <c r="C233" i="5"/>
  <c r="D233" i="5" s="1"/>
  <c r="U215" i="5"/>
  <c r="V215" i="5" s="1"/>
  <c r="S216" i="5"/>
  <c r="T216" i="5" s="1"/>
  <c r="I224" i="5"/>
  <c r="J224" i="5" s="1"/>
  <c r="K223" i="5"/>
  <c r="L223" i="5" s="1"/>
  <c r="E233" i="5" l="1"/>
  <c r="F233" i="5" s="1"/>
  <c r="K224" i="5"/>
  <c r="L224" i="5" s="1"/>
  <c r="I225" i="5"/>
  <c r="J225" i="5" s="1"/>
  <c r="M223" i="5"/>
  <c r="N223" i="5" s="1"/>
  <c r="Q220" i="5"/>
  <c r="R220" i="5" s="1"/>
  <c r="S217" i="5"/>
  <c r="T217" i="5" s="1"/>
  <c r="U216" i="5"/>
  <c r="V216" i="5" s="1"/>
  <c r="H226" i="5"/>
  <c r="G227" i="5" s="1"/>
  <c r="C234" i="5"/>
  <c r="D234" i="5" s="1"/>
  <c r="O222" i="5"/>
  <c r="P222" i="5" s="1"/>
  <c r="U217" i="5" l="1"/>
  <c r="V217" i="5" s="1"/>
  <c r="Q221" i="5"/>
  <c r="R221" i="5" s="1"/>
  <c r="K225" i="5"/>
  <c r="L225" i="5" s="1"/>
  <c r="S218" i="5"/>
  <c r="T218" i="5" s="1"/>
  <c r="M224" i="5"/>
  <c r="N224" i="5" s="1"/>
  <c r="O223" i="5"/>
  <c r="P223" i="5" s="1"/>
  <c r="C235" i="5"/>
  <c r="D235" i="5" s="1"/>
  <c r="H227" i="5"/>
  <c r="G228" i="5" s="1"/>
  <c r="E234" i="5"/>
  <c r="F234" i="5" s="1"/>
  <c r="I226" i="5"/>
  <c r="J226" i="5" s="1"/>
  <c r="H228" i="5" l="1"/>
  <c r="G229" i="5" s="1"/>
  <c r="C236" i="5"/>
  <c r="D236" i="5" s="1"/>
  <c r="O224" i="5"/>
  <c r="P224" i="5" s="1"/>
  <c r="M225" i="5"/>
  <c r="N225" i="5" s="1"/>
  <c r="S219" i="5"/>
  <c r="T219" i="5" s="1"/>
  <c r="K226" i="5"/>
  <c r="L226" i="5" s="1"/>
  <c r="I227" i="5"/>
  <c r="J227" i="5" s="1"/>
  <c r="Q222" i="5"/>
  <c r="R222" i="5" s="1"/>
  <c r="E235" i="5"/>
  <c r="F235" i="5" s="1"/>
  <c r="U218" i="5"/>
  <c r="V218" i="5" s="1"/>
  <c r="S220" i="5" l="1"/>
  <c r="T220" i="5" s="1"/>
  <c r="E236" i="5"/>
  <c r="F236" i="5" s="1"/>
  <c r="I228" i="5"/>
  <c r="J228" i="5" s="1"/>
  <c r="K227" i="5"/>
  <c r="L227" i="5" s="1"/>
  <c r="M226" i="5"/>
  <c r="N226" i="5" s="1"/>
  <c r="U219" i="5"/>
  <c r="V219" i="5" s="1"/>
  <c r="O225" i="5"/>
  <c r="P225" i="5" s="1"/>
  <c r="C237" i="5"/>
  <c r="D237" i="5" s="1"/>
  <c r="H229" i="5"/>
  <c r="G230" i="5" s="1"/>
  <c r="Q223" i="5"/>
  <c r="R223" i="5" s="1"/>
  <c r="O226" i="5" l="1"/>
  <c r="P226" i="5" s="1"/>
  <c r="M227" i="5"/>
  <c r="N227" i="5" s="1"/>
  <c r="Q224" i="5"/>
  <c r="R224" i="5" s="1"/>
  <c r="I229" i="5"/>
  <c r="J229" i="5" s="1"/>
  <c r="E237" i="5"/>
  <c r="F237" i="5" s="1"/>
  <c r="C238" i="5"/>
  <c r="D238" i="5" s="1"/>
  <c r="U220" i="5"/>
  <c r="V220" i="5" s="1"/>
  <c r="K228" i="5"/>
  <c r="L228" i="5" s="1"/>
  <c r="S221" i="5"/>
  <c r="T221" i="5" s="1"/>
  <c r="H230" i="5"/>
  <c r="G231" i="5" s="1"/>
  <c r="U221" i="5" l="1"/>
  <c r="V221" i="5" s="1"/>
  <c r="K229" i="5"/>
  <c r="L229" i="5" s="1"/>
  <c r="C239" i="5"/>
  <c r="D239" i="5" s="1"/>
  <c r="E238" i="5"/>
  <c r="F238" i="5" s="1"/>
  <c r="I230" i="5"/>
  <c r="J230" i="5" s="1"/>
  <c r="Q225" i="5"/>
  <c r="R225" i="5" s="1"/>
  <c r="H231" i="5"/>
  <c r="G232" i="5" s="1"/>
  <c r="M228" i="5"/>
  <c r="N228" i="5" s="1"/>
  <c r="S222" i="5"/>
  <c r="T222" i="5" s="1"/>
  <c r="O227" i="5"/>
  <c r="P227" i="5" s="1"/>
  <c r="I231" i="5" l="1"/>
  <c r="J231" i="5" s="1"/>
  <c r="K230" i="5"/>
  <c r="L230" i="5" s="1"/>
  <c r="E239" i="5"/>
  <c r="F239" i="5" s="1"/>
  <c r="S223" i="5"/>
  <c r="T223" i="5" s="1"/>
  <c r="M229" i="5"/>
  <c r="N229" i="5" s="1"/>
  <c r="H232" i="5"/>
  <c r="G233" i="5" s="1"/>
  <c r="U222" i="5"/>
  <c r="V222" i="5" s="1"/>
  <c r="Q226" i="5"/>
  <c r="R226" i="5" s="1"/>
  <c r="C240" i="5"/>
  <c r="D240" i="5" s="1"/>
  <c r="O228" i="5"/>
  <c r="P228" i="5" s="1"/>
  <c r="H233" i="5" l="1"/>
  <c r="G234" i="5" s="1"/>
  <c r="C241" i="5"/>
  <c r="D241" i="5" s="1"/>
  <c r="M230" i="5"/>
  <c r="N230" i="5" s="1"/>
  <c r="S224" i="5"/>
  <c r="T224" i="5" s="1"/>
  <c r="O229" i="5"/>
  <c r="P229" i="5" s="1"/>
  <c r="Q227" i="5"/>
  <c r="R227" i="5" s="1"/>
  <c r="K231" i="5"/>
  <c r="L231" i="5" s="1"/>
  <c r="I232" i="5"/>
  <c r="J232" i="5" s="1"/>
  <c r="U223" i="5"/>
  <c r="V223" i="5" s="1"/>
  <c r="E240" i="5"/>
  <c r="F240" i="5" s="1"/>
  <c r="S225" i="5" l="1"/>
  <c r="T225" i="5" s="1"/>
  <c r="U224" i="5"/>
  <c r="V224" i="5" s="1"/>
  <c r="I233" i="5"/>
  <c r="J233" i="5" s="1"/>
  <c r="C242" i="5"/>
  <c r="D242" i="5" s="1"/>
  <c r="O230" i="5"/>
  <c r="P230" i="5" s="1"/>
  <c r="E241" i="5"/>
  <c r="F241" i="5" s="1"/>
  <c r="K232" i="5"/>
  <c r="L232" i="5" s="1"/>
  <c r="H234" i="5"/>
  <c r="G235" i="5" s="1"/>
  <c r="M231" i="5"/>
  <c r="N231" i="5" s="1"/>
  <c r="Q228" i="5"/>
  <c r="R228" i="5" s="1"/>
  <c r="C243" i="5" l="1"/>
  <c r="D243" i="5" s="1"/>
  <c r="I234" i="5"/>
  <c r="J234" i="5" s="1"/>
  <c r="U225" i="5"/>
  <c r="V225" i="5" s="1"/>
  <c r="Q229" i="5"/>
  <c r="R229" i="5" s="1"/>
  <c r="M232" i="5"/>
  <c r="N232" i="5" s="1"/>
  <c r="H235" i="5"/>
  <c r="G236" i="5" s="1"/>
  <c r="K233" i="5"/>
  <c r="L233" i="5" s="1"/>
  <c r="S226" i="5"/>
  <c r="T226" i="5" s="1"/>
  <c r="E242" i="5"/>
  <c r="F242" i="5" s="1"/>
  <c r="O231" i="5"/>
  <c r="P231" i="5" s="1"/>
  <c r="Q230" i="5" l="1"/>
  <c r="R230" i="5" s="1"/>
  <c r="K234" i="5"/>
  <c r="L234" i="5" s="1"/>
  <c r="M233" i="5"/>
  <c r="N233" i="5" s="1"/>
  <c r="U226" i="5"/>
  <c r="V226" i="5" s="1"/>
  <c r="E243" i="5"/>
  <c r="F243" i="5" s="1"/>
  <c r="I235" i="5"/>
  <c r="J235" i="5" s="1"/>
  <c r="S227" i="5"/>
  <c r="T227" i="5" s="1"/>
  <c r="C244" i="5"/>
  <c r="D244" i="5" s="1"/>
  <c r="H236" i="5"/>
  <c r="G237" i="5" s="1"/>
  <c r="O232" i="5"/>
  <c r="P232" i="5" s="1"/>
  <c r="I236" i="5" l="1"/>
  <c r="J236" i="5" s="1"/>
  <c r="C245" i="5"/>
  <c r="D245" i="5" s="1"/>
  <c r="S228" i="5"/>
  <c r="T228" i="5" s="1"/>
  <c r="E244" i="5"/>
  <c r="F244" i="5" s="1"/>
  <c r="U227" i="5"/>
  <c r="V227" i="5" s="1"/>
  <c r="M234" i="5"/>
  <c r="N234" i="5" s="1"/>
  <c r="O233" i="5"/>
  <c r="P233" i="5" s="1"/>
  <c r="K235" i="5"/>
  <c r="L235" i="5" s="1"/>
  <c r="H237" i="5"/>
  <c r="G238" i="5" s="1"/>
  <c r="Q231" i="5"/>
  <c r="R231" i="5" s="1"/>
  <c r="M235" i="5" l="1"/>
  <c r="N235" i="5" s="1"/>
  <c r="Q232" i="5"/>
  <c r="R232" i="5" s="1"/>
  <c r="S229" i="5"/>
  <c r="T229" i="5" s="1"/>
  <c r="H238" i="5"/>
  <c r="G239" i="5" s="1"/>
  <c r="C246" i="5"/>
  <c r="D246" i="5" s="1"/>
  <c r="O234" i="5"/>
  <c r="P234" i="5" s="1"/>
  <c r="E245" i="5"/>
  <c r="F245" i="5" s="1"/>
  <c r="K236" i="5"/>
  <c r="L236" i="5" s="1"/>
  <c r="I237" i="5"/>
  <c r="J237" i="5" s="1"/>
  <c r="U228" i="5"/>
  <c r="V228" i="5" s="1"/>
  <c r="O235" i="5" l="1"/>
  <c r="P235" i="5" s="1"/>
  <c r="C247" i="5"/>
  <c r="D247" i="5" s="1"/>
  <c r="H239" i="5"/>
  <c r="G240" i="5" s="1"/>
  <c r="U229" i="5"/>
  <c r="V229" i="5" s="1"/>
  <c r="S230" i="5"/>
  <c r="T230" i="5" s="1"/>
  <c r="I238" i="5"/>
  <c r="J238" i="5" s="1"/>
  <c r="Q233" i="5"/>
  <c r="R233" i="5" s="1"/>
  <c r="K237" i="5"/>
  <c r="L237" i="5" s="1"/>
  <c r="M236" i="5"/>
  <c r="N236" i="5" s="1"/>
  <c r="E246" i="5"/>
  <c r="F246" i="5" s="1"/>
  <c r="S231" i="5" l="1"/>
  <c r="T231" i="5" s="1"/>
  <c r="H240" i="5"/>
  <c r="G241" i="5" s="1"/>
  <c r="C248" i="5"/>
  <c r="D248" i="5" s="1"/>
  <c r="K238" i="5"/>
  <c r="L238" i="5" s="1"/>
  <c r="U230" i="5"/>
  <c r="V230" i="5" s="1"/>
  <c r="M237" i="5"/>
  <c r="N237" i="5" s="1"/>
  <c r="Q234" i="5"/>
  <c r="R234" i="5" s="1"/>
  <c r="E247" i="5"/>
  <c r="F247" i="5" s="1"/>
  <c r="I239" i="5"/>
  <c r="J239" i="5" s="1"/>
  <c r="O236" i="5"/>
  <c r="P236" i="5" s="1"/>
  <c r="K239" i="5" l="1"/>
  <c r="L239" i="5" s="1"/>
  <c r="I240" i="5"/>
  <c r="J240" i="5" s="1"/>
  <c r="E248" i="5"/>
  <c r="F248" i="5" s="1"/>
  <c r="U231" i="5"/>
  <c r="V231" i="5" s="1"/>
  <c r="C249" i="5"/>
  <c r="D249" i="5" s="1"/>
  <c r="H241" i="5"/>
  <c r="G242" i="5" s="1"/>
  <c r="Q235" i="5"/>
  <c r="R235" i="5" s="1"/>
  <c r="O237" i="5"/>
  <c r="P237" i="5" s="1"/>
  <c r="M238" i="5"/>
  <c r="N238" i="5" s="1"/>
  <c r="S232" i="5"/>
  <c r="T232" i="5" s="1"/>
  <c r="M239" i="5" l="1"/>
  <c r="N239" i="5" s="1"/>
  <c r="O238" i="5"/>
  <c r="P238" i="5" s="1"/>
  <c r="Q236" i="5"/>
  <c r="R236" i="5" s="1"/>
  <c r="H242" i="5"/>
  <c r="G243" i="5" s="1"/>
  <c r="U232" i="5"/>
  <c r="V232" i="5" s="1"/>
  <c r="E249" i="5"/>
  <c r="F249" i="5" s="1"/>
  <c r="I241" i="5"/>
  <c r="J241" i="5" s="1"/>
  <c r="K240" i="5"/>
  <c r="L240" i="5" s="1"/>
  <c r="S233" i="5"/>
  <c r="T233" i="5" s="1"/>
  <c r="C250" i="5"/>
  <c r="D250" i="5" s="1"/>
  <c r="C251" i="5" l="1"/>
  <c r="D251" i="5" s="1"/>
  <c r="S234" i="5"/>
  <c r="T234" i="5" s="1"/>
  <c r="K241" i="5"/>
  <c r="L241" i="5" s="1"/>
  <c r="I242" i="5"/>
  <c r="J242" i="5" s="1"/>
  <c r="E250" i="5"/>
  <c r="F250" i="5" s="1"/>
  <c r="U233" i="5"/>
  <c r="V233" i="5" s="1"/>
  <c r="H243" i="5"/>
  <c r="G244" i="5" s="1"/>
  <c r="Q237" i="5"/>
  <c r="R237" i="5" s="1"/>
  <c r="O239" i="5"/>
  <c r="P239" i="5" s="1"/>
  <c r="M240" i="5"/>
  <c r="N240" i="5" s="1"/>
  <c r="U234" i="5" l="1"/>
  <c r="V234" i="5" s="1"/>
  <c r="I243" i="5"/>
  <c r="J243" i="5" s="1"/>
  <c r="K242" i="5"/>
  <c r="L242" i="5" s="1"/>
  <c r="S235" i="5"/>
  <c r="T235" i="5" s="1"/>
  <c r="E251" i="5"/>
  <c r="F251" i="5" s="1"/>
  <c r="M241" i="5"/>
  <c r="N241" i="5" s="1"/>
  <c r="O240" i="5"/>
  <c r="P240" i="5" s="1"/>
  <c r="Q238" i="5"/>
  <c r="R238" i="5" s="1"/>
  <c r="C252" i="5"/>
  <c r="D252" i="5" s="1"/>
  <c r="H244" i="5"/>
  <c r="G245" i="5" s="1"/>
  <c r="Q239" i="5" l="1"/>
  <c r="R239" i="5" s="1"/>
  <c r="O241" i="5"/>
  <c r="P241" i="5" s="1"/>
  <c r="M242" i="5"/>
  <c r="N242" i="5" s="1"/>
  <c r="E252" i="5"/>
  <c r="F252" i="5" s="1"/>
  <c r="S236" i="5"/>
  <c r="T236" i="5" s="1"/>
  <c r="H245" i="5"/>
  <c r="G246" i="5" s="1"/>
  <c r="K243" i="5"/>
  <c r="L243" i="5" s="1"/>
  <c r="I244" i="5"/>
  <c r="J244" i="5" s="1"/>
  <c r="U235" i="5"/>
  <c r="V235" i="5" s="1"/>
  <c r="C253" i="5"/>
  <c r="D253" i="5" s="1"/>
  <c r="C254" i="5" l="1"/>
  <c r="D254" i="5" s="1"/>
  <c r="E253" i="5"/>
  <c r="F253" i="5" s="1"/>
  <c r="U236" i="5"/>
  <c r="V236" i="5" s="1"/>
  <c r="M243" i="5"/>
  <c r="N243" i="5" s="1"/>
  <c r="O242" i="5"/>
  <c r="P242" i="5" s="1"/>
  <c r="I245" i="5"/>
  <c r="J245" i="5" s="1"/>
  <c r="K244" i="5"/>
  <c r="L244" i="5" s="1"/>
  <c r="Q240" i="5"/>
  <c r="R240" i="5" s="1"/>
  <c r="H246" i="5"/>
  <c r="G247" i="5" s="1"/>
  <c r="S237" i="5"/>
  <c r="T237" i="5" s="1"/>
  <c r="I246" i="5" l="1"/>
  <c r="J246" i="5" s="1"/>
  <c r="M244" i="5"/>
  <c r="N244" i="5" s="1"/>
  <c r="S238" i="5"/>
  <c r="T238" i="5" s="1"/>
  <c r="H247" i="5"/>
  <c r="G248" i="5" s="1"/>
  <c r="E254" i="5"/>
  <c r="F254" i="5" s="1"/>
  <c r="K245" i="5"/>
  <c r="L245" i="5" s="1"/>
  <c r="O243" i="5"/>
  <c r="P243" i="5" s="1"/>
  <c r="U237" i="5"/>
  <c r="V237" i="5" s="1"/>
  <c r="C255" i="5"/>
  <c r="D255" i="5" s="1"/>
  <c r="Q241" i="5"/>
  <c r="R241" i="5" s="1"/>
  <c r="K246" i="5" l="1"/>
  <c r="L246" i="5" s="1"/>
  <c r="E255" i="5"/>
  <c r="F255" i="5" s="1"/>
  <c r="Q242" i="5"/>
  <c r="R242" i="5" s="1"/>
  <c r="S239" i="5"/>
  <c r="T239" i="5" s="1"/>
  <c r="U238" i="5"/>
  <c r="V238" i="5" s="1"/>
  <c r="M245" i="5"/>
  <c r="N245" i="5" s="1"/>
  <c r="I247" i="5"/>
  <c r="J247" i="5" s="1"/>
  <c r="H248" i="5"/>
  <c r="G249" i="5" s="1"/>
  <c r="C256" i="5"/>
  <c r="D256" i="5" s="1"/>
  <c r="O244" i="5"/>
  <c r="P244" i="5" s="1"/>
  <c r="C257" i="5" l="1"/>
  <c r="D257" i="5" s="1"/>
  <c r="H249" i="5"/>
  <c r="G250" i="5" s="1"/>
  <c r="I248" i="5"/>
  <c r="J248" i="5" s="1"/>
  <c r="U239" i="5"/>
  <c r="V239" i="5" s="1"/>
  <c r="S240" i="5"/>
  <c r="T240" i="5" s="1"/>
  <c r="O245" i="5"/>
  <c r="P245" i="5" s="1"/>
  <c r="Q243" i="5"/>
  <c r="R243" i="5" s="1"/>
  <c r="E256" i="5"/>
  <c r="F256" i="5" s="1"/>
  <c r="K247" i="5"/>
  <c r="L247" i="5" s="1"/>
  <c r="M246" i="5"/>
  <c r="N246" i="5" s="1"/>
  <c r="Q244" i="5" l="1"/>
  <c r="R244" i="5" s="1"/>
  <c r="O246" i="5"/>
  <c r="P246" i="5" s="1"/>
  <c r="S241" i="5"/>
  <c r="T241" i="5" s="1"/>
  <c r="U240" i="5"/>
  <c r="V240" i="5" s="1"/>
  <c r="M247" i="5"/>
  <c r="N247" i="5" s="1"/>
  <c r="I249" i="5"/>
  <c r="J249" i="5" s="1"/>
  <c r="H250" i="5"/>
  <c r="G251" i="5" s="1"/>
  <c r="E257" i="5"/>
  <c r="F257" i="5" s="1"/>
  <c r="K248" i="5"/>
  <c r="L248" i="5" s="1"/>
  <c r="C258" i="5"/>
  <c r="D258" i="5" s="1"/>
  <c r="C259" i="5" l="1"/>
  <c r="D259" i="5" s="1"/>
  <c r="U241" i="5"/>
  <c r="V241" i="5" s="1"/>
  <c r="K249" i="5"/>
  <c r="L249" i="5" s="1"/>
  <c r="S242" i="5"/>
  <c r="T242" i="5" s="1"/>
  <c r="E258" i="5"/>
  <c r="F258" i="5" s="1"/>
  <c r="O247" i="5"/>
  <c r="P247" i="5" s="1"/>
  <c r="H251" i="5"/>
  <c r="G252" i="5" s="1"/>
  <c r="Q245" i="5"/>
  <c r="R245" i="5" s="1"/>
  <c r="I250" i="5"/>
  <c r="J250" i="5" s="1"/>
  <c r="M248" i="5"/>
  <c r="N248" i="5" s="1"/>
  <c r="O248" i="5" l="1"/>
  <c r="P248" i="5" s="1"/>
  <c r="I251" i="5"/>
  <c r="J251" i="5" s="1"/>
  <c r="E259" i="5"/>
  <c r="F259" i="5" s="1"/>
  <c r="S243" i="5"/>
  <c r="T243" i="5" s="1"/>
  <c r="M249" i="5"/>
  <c r="N249" i="5" s="1"/>
  <c r="K250" i="5"/>
  <c r="L250" i="5" s="1"/>
  <c r="U242" i="5"/>
  <c r="V242" i="5" s="1"/>
  <c r="Q246" i="5"/>
  <c r="R246" i="5" s="1"/>
  <c r="C260" i="5"/>
  <c r="D260" i="5" s="1"/>
  <c r="H252" i="5"/>
  <c r="G253" i="5" s="1"/>
  <c r="C261" i="5" l="1"/>
  <c r="D261" i="5" s="1"/>
  <c r="Q247" i="5"/>
  <c r="R247" i="5" s="1"/>
  <c r="U243" i="5"/>
  <c r="V243" i="5" s="1"/>
  <c r="M250" i="5"/>
  <c r="N250" i="5" s="1"/>
  <c r="S244" i="5"/>
  <c r="T244" i="5" s="1"/>
  <c r="E260" i="5"/>
  <c r="F260" i="5" s="1"/>
  <c r="I252" i="5"/>
  <c r="J252" i="5" s="1"/>
  <c r="O249" i="5"/>
  <c r="P249" i="5" s="1"/>
  <c r="H253" i="5"/>
  <c r="G254" i="5" s="1"/>
  <c r="K251" i="5"/>
  <c r="L251" i="5" s="1"/>
  <c r="K252" i="5" l="1"/>
  <c r="L252" i="5" s="1"/>
  <c r="I253" i="5"/>
  <c r="J253" i="5" s="1"/>
  <c r="E261" i="5"/>
  <c r="F261" i="5" s="1"/>
  <c r="S245" i="5"/>
  <c r="T245" i="5" s="1"/>
  <c r="M251" i="5"/>
  <c r="N251" i="5" s="1"/>
  <c r="U244" i="5"/>
  <c r="V244" i="5" s="1"/>
  <c r="Q248" i="5"/>
  <c r="R248" i="5" s="1"/>
  <c r="O250" i="5"/>
  <c r="P250" i="5" s="1"/>
  <c r="H254" i="5"/>
  <c r="G255" i="5" s="1"/>
  <c r="C262" i="5"/>
  <c r="D262" i="5" s="1"/>
  <c r="O251" i="5" l="1"/>
  <c r="P251" i="5" s="1"/>
  <c r="Q249" i="5"/>
  <c r="R249" i="5" s="1"/>
  <c r="M252" i="5"/>
  <c r="N252" i="5" s="1"/>
  <c r="S246" i="5"/>
  <c r="T246" i="5" s="1"/>
  <c r="E262" i="5"/>
  <c r="F262" i="5" s="1"/>
  <c r="H255" i="5"/>
  <c r="G256" i="5" s="1"/>
  <c r="I254" i="5"/>
  <c r="J254" i="5" s="1"/>
  <c r="K253" i="5"/>
  <c r="L253" i="5" s="1"/>
  <c r="C263" i="5"/>
  <c r="D263" i="5" s="1"/>
  <c r="U245" i="5"/>
  <c r="V245" i="5" s="1"/>
  <c r="S247" i="5" l="1"/>
  <c r="T247" i="5" s="1"/>
  <c r="U246" i="5"/>
  <c r="V246" i="5" s="1"/>
  <c r="K254" i="5"/>
  <c r="L254" i="5" s="1"/>
  <c r="O252" i="5"/>
  <c r="P252" i="5" s="1"/>
  <c r="I255" i="5"/>
  <c r="J255" i="5" s="1"/>
  <c r="E263" i="5"/>
  <c r="F263" i="5" s="1"/>
  <c r="M253" i="5"/>
  <c r="N253" i="5" s="1"/>
  <c r="C264" i="5"/>
  <c r="D264" i="5" s="1"/>
  <c r="Q250" i="5"/>
  <c r="R250" i="5" s="1"/>
  <c r="H256" i="5"/>
  <c r="G257" i="5" s="1"/>
  <c r="E264" i="5" l="1"/>
  <c r="F264" i="5" s="1"/>
  <c r="H257" i="5"/>
  <c r="G258" i="5" s="1"/>
  <c r="O253" i="5"/>
  <c r="P253" i="5" s="1"/>
  <c r="C265" i="5"/>
  <c r="D265" i="5" s="1"/>
  <c r="U247" i="5"/>
  <c r="V247" i="5" s="1"/>
  <c r="S248" i="5"/>
  <c r="T248" i="5" s="1"/>
  <c r="M254" i="5"/>
  <c r="N254" i="5" s="1"/>
  <c r="K255" i="5"/>
  <c r="L255" i="5" s="1"/>
  <c r="Q251" i="5"/>
  <c r="R251" i="5" s="1"/>
  <c r="I256" i="5"/>
  <c r="J256" i="5" s="1"/>
  <c r="I257" i="5" l="1"/>
  <c r="J257" i="5" s="1"/>
  <c r="K256" i="5"/>
  <c r="L256" i="5" s="1"/>
  <c r="O254" i="5"/>
  <c r="P254" i="5" s="1"/>
  <c r="M255" i="5"/>
  <c r="N255" i="5" s="1"/>
  <c r="H258" i="5"/>
  <c r="G259" i="5" s="1"/>
  <c r="E265" i="5"/>
  <c r="F265" i="5" s="1"/>
  <c r="C266" i="5"/>
  <c r="D266" i="5" s="1"/>
  <c r="S249" i="5"/>
  <c r="T249" i="5" s="1"/>
  <c r="Q252" i="5"/>
  <c r="R252" i="5" s="1"/>
  <c r="U248" i="5"/>
  <c r="V248" i="5" s="1"/>
  <c r="O255" i="5" l="1"/>
  <c r="P255" i="5" s="1"/>
  <c r="C267" i="5"/>
  <c r="D267" i="5" s="1"/>
  <c r="U249" i="5"/>
  <c r="V249" i="5" s="1"/>
  <c r="M256" i="5"/>
  <c r="N256" i="5" s="1"/>
  <c r="S250" i="5"/>
  <c r="T250" i="5" s="1"/>
  <c r="K257" i="5"/>
  <c r="L257" i="5" s="1"/>
  <c r="I258" i="5"/>
  <c r="J258" i="5" s="1"/>
  <c r="E266" i="5"/>
  <c r="F266" i="5" s="1"/>
  <c r="Q253" i="5"/>
  <c r="R253" i="5" s="1"/>
  <c r="H259" i="5"/>
  <c r="G260" i="5" s="1"/>
  <c r="E267" i="5" l="1"/>
  <c r="F267" i="5" s="1"/>
  <c r="K258" i="5"/>
  <c r="L258" i="5" s="1"/>
  <c r="U250" i="5"/>
  <c r="V250" i="5" s="1"/>
  <c r="I259" i="5"/>
  <c r="J259" i="5" s="1"/>
  <c r="S251" i="5"/>
  <c r="T251" i="5" s="1"/>
  <c r="M257" i="5"/>
  <c r="N257" i="5" s="1"/>
  <c r="C268" i="5"/>
  <c r="D268" i="5" s="1"/>
  <c r="Q254" i="5"/>
  <c r="R254" i="5" s="1"/>
  <c r="O256" i="5"/>
  <c r="P256" i="5" s="1"/>
  <c r="H260" i="5"/>
  <c r="G261" i="5" s="1"/>
  <c r="H261" i="5" l="1"/>
  <c r="G262" i="5" s="1"/>
  <c r="K259" i="5"/>
  <c r="L259" i="5" s="1"/>
  <c r="C269" i="5"/>
  <c r="D269" i="5" s="1"/>
  <c r="I260" i="5"/>
  <c r="J260" i="5" s="1"/>
  <c r="O257" i="5"/>
  <c r="P257" i="5" s="1"/>
  <c r="Q255" i="5"/>
  <c r="R255" i="5" s="1"/>
  <c r="M258" i="5"/>
  <c r="N258" i="5" s="1"/>
  <c r="U251" i="5"/>
  <c r="V251" i="5" s="1"/>
  <c r="S252" i="5"/>
  <c r="T252" i="5" s="1"/>
  <c r="E268" i="5"/>
  <c r="F268" i="5" s="1"/>
  <c r="M259" i="5" l="1"/>
  <c r="N259" i="5" s="1"/>
  <c r="S253" i="5"/>
  <c r="T253" i="5" s="1"/>
  <c r="Q256" i="5"/>
  <c r="R256" i="5" s="1"/>
  <c r="O258" i="5"/>
  <c r="P258" i="5" s="1"/>
  <c r="I261" i="5"/>
  <c r="J261" i="5" s="1"/>
  <c r="C270" i="5"/>
  <c r="D270" i="5" s="1"/>
  <c r="E269" i="5"/>
  <c r="F269" i="5" s="1"/>
  <c r="K260" i="5"/>
  <c r="L260" i="5" s="1"/>
  <c r="U252" i="5"/>
  <c r="V252" i="5" s="1"/>
  <c r="H262" i="5"/>
  <c r="G263" i="5" s="1"/>
  <c r="O259" i="5" l="1"/>
  <c r="P259" i="5" s="1"/>
  <c r="S254" i="5"/>
  <c r="T254" i="5" s="1"/>
  <c r="K261" i="5"/>
  <c r="L261" i="5" s="1"/>
  <c r="E270" i="5"/>
  <c r="F270" i="5" s="1"/>
  <c r="C271" i="5"/>
  <c r="D271" i="5" s="1"/>
  <c r="I262" i="5"/>
  <c r="J262" i="5" s="1"/>
  <c r="Q257" i="5"/>
  <c r="R257" i="5" s="1"/>
  <c r="M260" i="5"/>
  <c r="N260" i="5" s="1"/>
  <c r="H263" i="5"/>
  <c r="G264" i="5" s="1"/>
  <c r="U253" i="5"/>
  <c r="V253" i="5" s="1"/>
  <c r="C272" i="5" l="1"/>
  <c r="D272" i="5" s="1"/>
  <c r="K262" i="5"/>
  <c r="L262" i="5" s="1"/>
  <c r="H264" i="5"/>
  <c r="G265" i="5" s="1"/>
  <c r="S255" i="5"/>
  <c r="T255" i="5" s="1"/>
  <c r="I263" i="5"/>
  <c r="J263" i="5" s="1"/>
  <c r="E271" i="5"/>
  <c r="F271" i="5" s="1"/>
  <c r="M261" i="5"/>
  <c r="N261" i="5" s="1"/>
  <c r="U254" i="5"/>
  <c r="V254" i="5" s="1"/>
  <c r="Q258" i="5"/>
  <c r="R258" i="5" s="1"/>
  <c r="O260" i="5"/>
  <c r="P260" i="5" s="1"/>
  <c r="M262" i="5" l="1"/>
  <c r="N262" i="5" s="1"/>
  <c r="S256" i="5"/>
  <c r="T256" i="5" s="1"/>
  <c r="K263" i="5"/>
  <c r="L263" i="5" s="1"/>
  <c r="E272" i="5"/>
  <c r="F272" i="5" s="1"/>
  <c r="O261" i="5"/>
  <c r="P261" i="5" s="1"/>
  <c r="H265" i="5"/>
  <c r="G266" i="5" s="1"/>
  <c r="U255" i="5"/>
  <c r="V255" i="5" s="1"/>
  <c r="C273" i="5"/>
  <c r="D273" i="5" s="1"/>
  <c r="Q259" i="5"/>
  <c r="R259" i="5" s="1"/>
  <c r="I264" i="5"/>
  <c r="J264" i="5" s="1"/>
  <c r="U256" i="5" l="1"/>
  <c r="V256" i="5" s="1"/>
  <c r="H266" i="5"/>
  <c r="G267" i="5" s="1"/>
  <c r="I265" i="5"/>
  <c r="J265" i="5" s="1"/>
  <c r="E273" i="5"/>
  <c r="F273" i="5" s="1"/>
  <c r="Q260" i="5"/>
  <c r="R260" i="5" s="1"/>
  <c r="K264" i="5"/>
  <c r="L264" i="5" s="1"/>
  <c r="S257" i="5"/>
  <c r="T257" i="5" s="1"/>
  <c r="M263" i="5"/>
  <c r="N263" i="5" s="1"/>
  <c r="C274" i="5"/>
  <c r="D274" i="5" s="1"/>
  <c r="O262" i="5"/>
  <c r="P262" i="5" s="1"/>
  <c r="M264" i="5" l="1"/>
  <c r="N264" i="5" s="1"/>
  <c r="S258" i="5"/>
  <c r="T258" i="5" s="1"/>
  <c r="Q261" i="5"/>
  <c r="R261" i="5" s="1"/>
  <c r="I266" i="5"/>
  <c r="J266" i="5" s="1"/>
  <c r="O263" i="5"/>
  <c r="P263" i="5" s="1"/>
  <c r="H267" i="5"/>
  <c r="G268" i="5" s="1"/>
  <c r="K265" i="5"/>
  <c r="L265" i="5" s="1"/>
  <c r="E274" i="5"/>
  <c r="F274" i="5" s="1"/>
  <c r="C275" i="5"/>
  <c r="D275" i="5" s="1"/>
  <c r="U257" i="5"/>
  <c r="V257" i="5" s="1"/>
  <c r="H268" i="5" l="1"/>
  <c r="G269" i="5" s="1"/>
  <c r="C276" i="5"/>
  <c r="D276" i="5" s="1"/>
  <c r="S259" i="5"/>
  <c r="T259" i="5" s="1"/>
  <c r="I267" i="5"/>
  <c r="J267" i="5" s="1"/>
  <c r="Q262" i="5"/>
  <c r="R262" i="5" s="1"/>
  <c r="E275" i="5"/>
  <c r="F275" i="5" s="1"/>
  <c r="M265" i="5"/>
  <c r="N265" i="5" s="1"/>
  <c r="O264" i="5"/>
  <c r="P264" i="5" s="1"/>
  <c r="K266" i="5"/>
  <c r="L266" i="5" s="1"/>
  <c r="U258" i="5"/>
  <c r="V258" i="5" s="1"/>
  <c r="E276" i="5" l="1"/>
  <c r="F276" i="5" s="1"/>
  <c r="M266" i="5"/>
  <c r="N266" i="5" s="1"/>
  <c r="U259" i="5"/>
  <c r="V259" i="5" s="1"/>
  <c r="K267" i="5"/>
  <c r="L267" i="5" s="1"/>
  <c r="C277" i="5"/>
  <c r="D277" i="5" s="1"/>
  <c r="Q263" i="5"/>
  <c r="R263" i="5" s="1"/>
  <c r="S260" i="5"/>
  <c r="T260" i="5" s="1"/>
  <c r="O265" i="5"/>
  <c r="P265" i="5" s="1"/>
  <c r="H269" i="5"/>
  <c r="G270" i="5" s="1"/>
  <c r="I268" i="5"/>
  <c r="J268" i="5" s="1"/>
  <c r="C278" i="5" l="1"/>
  <c r="D278" i="5" s="1"/>
  <c r="S261" i="5"/>
  <c r="T261" i="5" s="1"/>
  <c r="Q264" i="5"/>
  <c r="R264" i="5" s="1"/>
  <c r="I269" i="5"/>
  <c r="J269" i="5" s="1"/>
  <c r="K268" i="5"/>
  <c r="L268" i="5" s="1"/>
  <c r="U260" i="5"/>
  <c r="V260" i="5" s="1"/>
  <c r="M267" i="5"/>
  <c r="N267" i="5" s="1"/>
  <c r="E277" i="5"/>
  <c r="F277" i="5" s="1"/>
  <c r="O266" i="5"/>
  <c r="P266" i="5" s="1"/>
  <c r="H270" i="5"/>
  <c r="G271" i="5" s="1"/>
  <c r="U261" i="5" l="1"/>
  <c r="V261" i="5" s="1"/>
  <c r="K269" i="5"/>
  <c r="L269" i="5" s="1"/>
  <c r="I270" i="5"/>
  <c r="J270" i="5" s="1"/>
  <c r="Q265" i="5"/>
  <c r="R265" i="5" s="1"/>
  <c r="E278" i="5"/>
  <c r="F278" i="5" s="1"/>
  <c r="M268" i="5"/>
  <c r="N268" i="5" s="1"/>
  <c r="H271" i="5"/>
  <c r="G272" i="5" s="1"/>
  <c r="S262" i="5"/>
  <c r="T262" i="5" s="1"/>
  <c r="O267" i="5"/>
  <c r="P267" i="5" s="1"/>
  <c r="C279" i="5"/>
  <c r="D279" i="5" s="1"/>
  <c r="E279" i="5" l="1"/>
  <c r="F279" i="5" s="1"/>
  <c r="M269" i="5"/>
  <c r="N269" i="5" s="1"/>
  <c r="Q266" i="5"/>
  <c r="R266" i="5" s="1"/>
  <c r="C280" i="5"/>
  <c r="D280" i="5" s="1"/>
  <c r="I271" i="5"/>
  <c r="J271" i="5" s="1"/>
  <c r="O268" i="5"/>
  <c r="P268" i="5" s="1"/>
  <c r="K270" i="5"/>
  <c r="L270" i="5" s="1"/>
  <c r="S263" i="5"/>
  <c r="T263" i="5" s="1"/>
  <c r="U262" i="5"/>
  <c r="V262" i="5" s="1"/>
  <c r="H272" i="5"/>
  <c r="G273" i="5" s="1"/>
  <c r="I272" i="5" l="1"/>
  <c r="J272" i="5" s="1"/>
  <c r="C281" i="5"/>
  <c r="D281" i="5" s="1"/>
  <c r="O269" i="5"/>
  <c r="P269" i="5" s="1"/>
  <c r="H273" i="5"/>
  <c r="G274" i="5" s="1"/>
  <c r="Q267" i="5"/>
  <c r="R267" i="5" s="1"/>
  <c r="U263" i="5"/>
  <c r="V263" i="5" s="1"/>
  <c r="M270" i="5"/>
  <c r="N270" i="5" s="1"/>
  <c r="S264" i="5"/>
  <c r="T264" i="5" s="1"/>
  <c r="E280" i="5"/>
  <c r="F280" i="5" s="1"/>
  <c r="K271" i="5"/>
  <c r="L271" i="5" s="1"/>
  <c r="O270" i="5" l="1"/>
  <c r="P270" i="5" s="1"/>
  <c r="U264" i="5"/>
  <c r="V264" i="5" s="1"/>
  <c r="S265" i="5"/>
  <c r="T265" i="5" s="1"/>
  <c r="C282" i="5"/>
  <c r="D282" i="5" s="1"/>
  <c r="E281" i="5"/>
  <c r="F281" i="5" s="1"/>
  <c r="M271" i="5"/>
  <c r="N271" i="5" s="1"/>
  <c r="I273" i="5"/>
  <c r="J273" i="5" s="1"/>
  <c r="Q268" i="5"/>
  <c r="R268" i="5" s="1"/>
  <c r="H274" i="5"/>
  <c r="G275" i="5" s="1"/>
  <c r="K272" i="5"/>
  <c r="L272" i="5" s="1"/>
  <c r="I274" i="5" l="1"/>
  <c r="J274" i="5" s="1"/>
  <c r="S266" i="5"/>
  <c r="T266" i="5" s="1"/>
  <c r="M272" i="5"/>
  <c r="N272" i="5" s="1"/>
  <c r="C283" i="5"/>
  <c r="D283" i="5" s="1"/>
  <c r="H275" i="5"/>
  <c r="G276" i="5" s="1"/>
  <c r="U265" i="5"/>
  <c r="V265" i="5" s="1"/>
  <c r="K273" i="5"/>
  <c r="L273" i="5" s="1"/>
  <c r="Q269" i="5"/>
  <c r="R269" i="5" s="1"/>
  <c r="O271" i="5"/>
  <c r="P271" i="5" s="1"/>
  <c r="E282" i="5"/>
  <c r="F282" i="5" s="1"/>
  <c r="U266" i="5" l="1"/>
  <c r="V266" i="5" s="1"/>
  <c r="H276" i="5"/>
  <c r="G277" i="5" s="1"/>
  <c r="O272" i="5"/>
  <c r="P272" i="5" s="1"/>
  <c r="Q270" i="5"/>
  <c r="R270" i="5" s="1"/>
  <c r="S267" i="5"/>
  <c r="T267" i="5" s="1"/>
  <c r="E283" i="5"/>
  <c r="F283" i="5" s="1"/>
  <c r="M273" i="5"/>
  <c r="N273" i="5" s="1"/>
  <c r="I275" i="5"/>
  <c r="J275" i="5" s="1"/>
  <c r="K274" i="5"/>
  <c r="L274" i="5" s="1"/>
  <c r="C284" i="5"/>
  <c r="D284" i="5" s="1"/>
  <c r="I276" i="5" l="1"/>
  <c r="J276" i="5" s="1"/>
  <c r="M274" i="5"/>
  <c r="N274" i="5" s="1"/>
  <c r="E284" i="5"/>
  <c r="F284" i="5" s="1"/>
  <c r="S268" i="5"/>
  <c r="T268" i="5" s="1"/>
  <c r="Q271" i="5"/>
  <c r="R271" i="5" s="1"/>
  <c r="C285" i="5"/>
  <c r="D285" i="5" s="1"/>
  <c r="O273" i="5"/>
  <c r="P273" i="5" s="1"/>
  <c r="H277" i="5"/>
  <c r="G278" i="5" s="1"/>
  <c r="U267" i="5"/>
  <c r="V267" i="5" s="1"/>
  <c r="K275" i="5"/>
  <c r="L275" i="5" s="1"/>
  <c r="S269" i="5" l="1"/>
  <c r="T269" i="5" s="1"/>
  <c r="K276" i="5"/>
  <c r="L276" i="5" s="1"/>
  <c r="E285" i="5"/>
  <c r="F285" i="5" s="1"/>
  <c r="H278" i="5"/>
  <c r="G279" i="5" s="1"/>
  <c r="M275" i="5"/>
  <c r="N275" i="5" s="1"/>
  <c r="O274" i="5"/>
  <c r="P274" i="5" s="1"/>
  <c r="I277" i="5"/>
  <c r="J277" i="5" s="1"/>
  <c r="C286" i="5"/>
  <c r="D286" i="5" s="1"/>
  <c r="Q272" i="5"/>
  <c r="R272" i="5" s="1"/>
  <c r="U268" i="5"/>
  <c r="V268" i="5" s="1"/>
  <c r="O275" i="5" l="1"/>
  <c r="P275" i="5" s="1"/>
  <c r="M276" i="5"/>
  <c r="N276" i="5" s="1"/>
  <c r="H279" i="5"/>
  <c r="G280" i="5" s="1"/>
  <c r="U269" i="5"/>
  <c r="V269" i="5" s="1"/>
  <c r="E286" i="5"/>
  <c r="F286" i="5" s="1"/>
  <c r="Q273" i="5"/>
  <c r="R273" i="5" s="1"/>
  <c r="K277" i="5"/>
  <c r="L277" i="5" s="1"/>
  <c r="C287" i="5"/>
  <c r="D287" i="5" s="1"/>
  <c r="S270" i="5"/>
  <c r="T270" i="5" s="1"/>
  <c r="I278" i="5"/>
  <c r="J278" i="5" s="1"/>
  <c r="I279" i="5" l="1"/>
  <c r="J279" i="5" s="1"/>
  <c r="U270" i="5"/>
  <c r="V270" i="5" s="1"/>
  <c r="M277" i="5"/>
  <c r="N277" i="5" s="1"/>
  <c r="K278" i="5"/>
  <c r="L278" i="5" s="1"/>
  <c r="Q274" i="5"/>
  <c r="R274" i="5" s="1"/>
  <c r="E287" i="5"/>
  <c r="F287" i="5" s="1"/>
  <c r="H280" i="5"/>
  <c r="G281" i="5" s="1"/>
  <c r="S271" i="5"/>
  <c r="T271" i="5" s="1"/>
  <c r="O276" i="5"/>
  <c r="P276" i="5" s="1"/>
  <c r="C288" i="5"/>
  <c r="D288" i="5" s="1"/>
  <c r="S272" i="5" l="1"/>
  <c r="T272" i="5" s="1"/>
  <c r="H281" i="5"/>
  <c r="G282" i="5" s="1"/>
  <c r="E288" i="5"/>
  <c r="F288" i="5" s="1"/>
  <c r="Q275" i="5"/>
  <c r="R275" i="5" s="1"/>
  <c r="K279" i="5"/>
  <c r="L279" i="5" s="1"/>
  <c r="M278" i="5"/>
  <c r="N278" i="5" s="1"/>
  <c r="C289" i="5"/>
  <c r="D289" i="5" s="1"/>
  <c r="U271" i="5"/>
  <c r="V271" i="5" s="1"/>
  <c r="O277" i="5"/>
  <c r="P277" i="5" s="1"/>
  <c r="I280" i="5"/>
  <c r="J280" i="5" s="1"/>
  <c r="U272" i="5" l="1"/>
  <c r="V272" i="5" s="1"/>
  <c r="C290" i="5"/>
  <c r="D290" i="5" s="1"/>
  <c r="M279" i="5"/>
  <c r="N279" i="5" s="1"/>
  <c r="K280" i="5"/>
  <c r="L280" i="5" s="1"/>
  <c r="Q276" i="5"/>
  <c r="R276" i="5" s="1"/>
  <c r="E289" i="5"/>
  <c r="F289" i="5" s="1"/>
  <c r="I281" i="5"/>
  <c r="J281" i="5" s="1"/>
  <c r="H282" i="5"/>
  <c r="G283" i="5" s="1"/>
  <c r="O278" i="5"/>
  <c r="P278" i="5" s="1"/>
  <c r="S273" i="5"/>
  <c r="T273" i="5" s="1"/>
  <c r="I282" i="5" l="1"/>
  <c r="J282" i="5" s="1"/>
  <c r="Q277" i="5"/>
  <c r="R277" i="5" s="1"/>
  <c r="K281" i="5"/>
  <c r="L281" i="5" s="1"/>
  <c r="S274" i="5"/>
  <c r="T274" i="5" s="1"/>
  <c r="M280" i="5"/>
  <c r="N280" i="5" s="1"/>
  <c r="O279" i="5"/>
  <c r="P279" i="5" s="1"/>
  <c r="C291" i="5"/>
  <c r="D291" i="5" s="1"/>
  <c r="H283" i="5"/>
  <c r="G284" i="5" s="1"/>
  <c r="U273" i="5"/>
  <c r="V273" i="5" s="1"/>
  <c r="E290" i="5"/>
  <c r="F290" i="5" s="1"/>
  <c r="M281" i="5" l="1"/>
  <c r="N281" i="5" s="1"/>
  <c r="K282" i="5"/>
  <c r="L282" i="5" s="1"/>
  <c r="Q278" i="5"/>
  <c r="R278" i="5" s="1"/>
  <c r="O280" i="5"/>
  <c r="P280" i="5" s="1"/>
  <c r="S275" i="5"/>
  <c r="T275" i="5" s="1"/>
  <c r="E291" i="5"/>
  <c r="F291" i="5" s="1"/>
  <c r="U274" i="5"/>
  <c r="V274" i="5" s="1"/>
  <c r="H284" i="5"/>
  <c r="G285" i="5" s="1"/>
  <c r="I283" i="5"/>
  <c r="J283" i="5" s="1"/>
  <c r="C292" i="5"/>
  <c r="D292" i="5" s="1"/>
  <c r="C293" i="5" l="1"/>
  <c r="D293" i="5" s="1"/>
  <c r="U275" i="5"/>
  <c r="V275" i="5" s="1"/>
  <c r="E292" i="5"/>
  <c r="F292" i="5" s="1"/>
  <c r="S276" i="5"/>
  <c r="T276" i="5" s="1"/>
  <c r="Q279" i="5"/>
  <c r="R279" i="5" s="1"/>
  <c r="K283" i="5"/>
  <c r="L283" i="5" s="1"/>
  <c r="H285" i="5"/>
  <c r="G286" i="5" s="1"/>
  <c r="M282" i="5"/>
  <c r="N282" i="5" s="1"/>
  <c r="I284" i="5"/>
  <c r="J284" i="5" s="1"/>
  <c r="O281" i="5"/>
  <c r="P281" i="5" s="1"/>
  <c r="S277" i="5" l="1"/>
  <c r="T277" i="5" s="1"/>
  <c r="E293" i="5"/>
  <c r="F293" i="5" s="1"/>
  <c r="U276" i="5"/>
  <c r="V276" i="5" s="1"/>
  <c r="K284" i="5"/>
  <c r="L284" i="5" s="1"/>
  <c r="Q280" i="5"/>
  <c r="R280" i="5" s="1"/>
  <c r="O282" i="5"/>
  <c r="P282" i="5" s="1"/>
  <c r="I285" i="5"/>
  <c r="J285" i="5" s="1"/>
  <c r="M283" i="5"/>
  <c r="N283" i="5" s="1"/>
  <c r="C294" i="5"/>
  <c r="D294" i="5" s="1"/>
  <c r="H286" i="5"/>
  <c r="G287" i="5" s="1"/>
  <c r="E294" i="5" l="1"/>
  <c r="F294" i="5" s="1"/>
  <c r="O283" i="5"/>
  <c r="P283" i="5" s="1"/>
  <c r="H287" i="5"/>
  <c r="G288" i="5" s="1"/>
  <c r="K285" i="5"/>
  <c r="L285" i="5" s="1"/>
  <c r="U277" i="5"/>
  <c r="V277" i="5" s="1"/>
  <c r="M284" i="5"/>
  <c r="N284" i="5" s="1"/>
  <c r="S278" i="5"/>
  <c r="T278" i="5" s="1"/>
  <c r="Q281" i="5"/>
  <c r="R281" i="5" s="1"/>
  <c r="I286" i="5"/>
  <c r="J286" i="5" s="1"/>
  <c r="C295" i="5"/>
  <c r="D295" i="5" s="1"/>
  <c r="Q282" i="5" l="1"/>
  <c r="R282" i="5" s="1"/>
  <c r="C296" i="5"/>
  <c r="D296" i="5" s="1"/>
  <c r="I287" i="5"/>
  <c r="J287" i="5" s="1"/>
  <c r="S279" i="5"/>
  <c r="T279" i="5" s="1"/>
  <c r="M285" i="5"/>
  <c r="N285" i="5" s="1"/>
  <c r="U278" i="5"/>
  <c r="V278" i="5" s="1"/>
  <c r="K286" i="5"/>
  <c r="L286" i="5" s="1"/>
  <c r="H288" i="5"/>
  <c r="G289" i="5" s="1"/>
  <c r="O284" i="5"/>
  <c r="P284" i="5" s="1"/>
  <c r="E295" i="5"/>
  <c r="F295" i="5" s="1"/>
  <c r="I288" i="5" l="1"/>
  <c r="J288" i="5" s="1"/>
  <c r="O285" i="5"/>
  <c r="P285" i="5" s="1"/>
  <c r="H289" i="5"/>
  <c r="G290" i="5" s="1"/>
  <c r="K287" i="5"/>
  <c r="L287" i="5" s="1"/>
  <c r="M286" i="5"/>
  <c r="N286" i="5" s="1"/>
  <c r="S280" i="5"/>
  <c r="T280" i="5" s="1"/>
  <c r="E296" i="5"/>
  <c r="F296" i="5" s="1"/>
  <c r="C297" i="5"/>
  <c r="D297" i="5" s="1"/>
  <c r="Q283" i="5"/>
  <c r="R283" i="5" s="1"/>
  <c r="U279" i="5"/>
  <c r="V279" i="5" s="1"/>
  <c r="U280" i="5" l="1"/>
  <c r="V280" i="5" s="1"/>
  <c r="K288" i="5"/>
  <c r="L288" i="5" s="1"/>
  <c r="Q284" i="5"/>
  <c r="R284" i="5" s="1"/>
  <c r="C298" i="5"/>
  <c r="D298" i="5" s="1"/>
  <c r="E297" i="5"/>
  <c r="F297" i="5" s="1"/>
  <c r="S281" i="5"/>
  <c r="T281" i="5" s="1"/>
  <c r="I289" i="5"/>
  <c r="J289" i="5" s="1"/>
  <c r="H290" i="5"/>
  <c r="G291" i="5" s="1"/>
  <c r="O286" i="5"/>
  <c r="P286" i="5" s="1"/>
  <c r="M287" i="5"/>
  <c r="N287" i="5" s="1"/>
  <c r="S282" i="5" l="1"/>
  <c r="T282" i="5" s="1"/>
  <c r="I290" i="5"/>
  <c r="J290" i="5" s="1"/>
  <c r="E298" i="5"/>
  <c r="F298" i="5" s="1"/>
  <c r="Q285" i="5"/>
  <c r="R285" i="5" s="1"/>
  <c r="K289" i="5"/>
  <c r="L289" i="5" s="1"/>
  <c r="H291" i="5"/>
  <c r="G292" i="5" s="1"/>
  <c r="U281" i="5"/>
  <c r="V281" i="5" s="1"/>
  <c r="O287" i="5"/>
  <c r="P287" i="5" s="1"/>
  <c r="C299" i="5"/>
  <c r="D299" i="5" s="1"/>
  <c r="M288" i="5"/>
  <c r="N288" i="5" s="1"/>
  <c r="Q286" i="5" l="1"/>
  <c r="R286" i="5" s="1"/>
  <c r="O288" i="5"/>
  <c r="P288" i="5" s="1"/>
  <c r="U282" i="5"/>
  <c r="V282" i="5" s="1"/>
  <c r="H292" i="5"/>
  <c r="G293" i="5" s="1"/>
  <c r="K290" i="5"/>
  <c r="L290" i="5" s="1"/>
  <c r="M289" i="5"/>
  <c r="N289" i="5" s="1"/>
  <c r="E299" i="5"/>
  <c r="F299" i="5" s="1"/>
  <c r="I291" i="5"/>
  <c r="J291" i="5" s="1"/>
  <c r="S283" i="5"/>
  <c r="T283" i="5" s="1"/>
  <c r="C300" i="5"/>
  <c r="D300" i="5" s="1"/>
  <c r="C301" i="5" l="1"/>
  <c r="D301" i="5" s="1"/>
  <c r="O289" i="5"/>
  <c r="P289" i="5" s="1"/>
  <c r="E300" i="5"/>
  <c r="F300" i="5" s="1"/>
  <c r="M290" i="5"/>
  <c r="N290" i="5" s="1"/>
  <c r="K291" i="5"/>
  <c r="L291" i="5" s="1"/>
  <c r="H293" i="5"/>
  <c r="G294" i="5" s="1"/>
  <c r="S284" i="5"/>
  <c r="T284" i="5" s="1"/>
  <c r="I292" i="5"/>
  <c r="J292" i="5" s="1"/>
  <c r="Q287" i="5"/>
  <c r="R287" i="5" s="1"/>
  <c r="U283" i="5"/>
  <c r="V283" i="5" s="1"/>
  <c r="E301" i="5" l="1"/>
  <c r="F301" i="5" s="1"/>
  <c r="O290" i="5"/>
  <c r="P290" i="5" s="1"/>
  <c r="I293" i="5"/>
  <c r="J293" i="5" s="1"/>
  <c r="S285" i="5"/>
  <c r="T285" i="5" s="1"/>
  <c r="H294" i="5"/>
  <c r="G295" i="5" s="1"/>
  <c r="K292" i="5"/>
  <c r="L292" i="5" s="1"/>
  <c r="M291" i="5"/>
  <c r="N291" i="5" s="1"/>
  <c r="U284" i="5"/>
  <c r="V284" i="5" s="1"/>
  <c r="Q288" i="5"/>
  <c r="R288" i="5" s="1"/>
  <c r="C302" i="5"/>
  <c r="D302" i="5" s="1"/>
  <c r="S286" i="5" l="1"/>
  <c r="T286" i="5" s="1"/>
  <c r="U285" i="5"/>
  <c r="V285" i="5" s="1"/>
  <c r="M292" i="5"/>
  <c r="N292" i="5" s="1"/>
  <c r="I294" i="5"/>
  <c r="J294" i="5" s="1"/>
  <c r="C303" i="5"/>
  <c r="D303" i="5" s="1"/>
  <c r="K293" i="5"/>
  <c r="L293" i="5" s="1"/>
  <c r="Q289" i="5"/>
  <c r="R289" i="5" s="1"/>
  <c r="E302" i="5"/>
  <c r="F302" i="5" s="1"/>
  <c r="O291" i="5"/>
  <c r="P291" i="5" s="1"/>
  <c r="H295" i="5"/>
  <c r="G296" i="5" s="1"/>
  <c r="Q290" i="5" l="1"/>
  <c r="R290" i="5" s="1"/>
  <c r="K294" i="5"/>
  <c r="L294" i="5" s="1"/>
  <c r="I295" i="5"/>
  <c r="J295" i="5" s="1"/>
  <c r="H296" i="5"/>
  <c r="G297" i="5" s="1"/>
  <c r="U286" i="5"/>
  <c r="V286" i="5" s="1"/>
  <c r="E303" i="5"/>
  <c r="F303" i="5" s="1"/>
  <c r="C304" i="5"/>
  <c r="D304" i="5" s="1"/>
  <c r="M293" i="5"/>
  <c r="N293" i="5" s="1"/>
  <c r="S287" i="5"/>
  <c r="T287" i="5" s="1"/>
  <c r="O292" i="5"/>
  <c r="P292" i="5" s="1"/>
  <c r="E304" i="5" l="1"/>
  <c r="F304" i="5" s="1"/>
  <c r="M294" i="5"/>
  <c r="N294" i="5" s="1"/>
  <c r="C305" i="5"/>
  <c r="D305" i="5" s="1"/>
  <c r="U287" i="5"/>
  <c r="V287" i="5" s="1"/>
  <c r="H297" i="5"/>
  <c r="G298" i="5" s="1"/>
  <c r="I296" i="5"/>
  <c r="J296" i="5" s="1"/>
  <c r="K295" i="5"/>
  <c r="L295" i="5" s="1"/>
  <c r="S288" i="5"/>
  <c r="T288" i="5" s="1"/>
  <c r="Q291" i="5"/>
  <c r="R291" i="5" s="1"/>
  <c r="O293" i="5"/>
  <c r="P293" i="5" s="1"/>
  <c r="S289" i="5" l="1"/>
  <c r="T289" i="5" s="1"/>
  <c r="H298" i="5"/>
  <c r="G299" i="5" s="1"/>
  <c r="K296" i="5"/>
  <c r="L296" i="5" s="1"/>
  <c r="I297" i="5"/>
  <c r="J297" i="5" s="1"/>
  <c r="U288" i="5"/>
  <c r="V288" i="5" s="1"/>
  <c r="C306" i="5"/>
  <c r="D306" i="5" s="1"/>
  <c r="M295" i="5"/>
  <c r="N295" i="5" s="1"/>
  <c r="O294" i="5"/>
  <c r="P294" i="5" s="1"/>
  <c r="Q292" i="5"/>
  <c r="R292" i="5" s="1"/>
  <c r="E305" i="5"/>
  <c r="F305" i="5" s="1"/>
  <c r="E306" i="5" l="1"/>
  <c r="F306" i="5" s="1"/>
  <c r="Q293" i="5"/>
  <c r="R293" i="5" s="1"/>
  <c r="I298" i="5"/>
  <c r="J298" i="5" s="1"/>
  <c r="M296" i="5"/>
  <c r="N296" i="5" s="1"/>
  <c r="H299" i="5"/>
  <c r="G300" i="5" s="1"/>
  <c r="S290" i="5"/>
  <c r="T290" i="5" s="1"/>
  <c r="K297" i="5"/>
  <c r="L297" i="5" s="1"/>
  <c r="C307" i="5"/>
  <c r="D307" i="5" s="1"/>
  <c r="O295" i="5"/>
  <c r="P295" i="5" s="1"/>
  <c r="U289" i="5"/>
  <c r="V289" i="5" s="1"/>
  <c r="O296" i="5" l="1"/>
  <c r="P296" i="5" s="1"/>
  <c r="S291" i="5"/>
  <c r="T291" i="5" s="1"/>
  <c r="H300" i="5"/>
  <c r="G301" i="5" s="1"/>
  <c r="M297" i="5"/>
  <c r="N297" i="5" s="1"/>
  <c r="I299" i="5"/>
  <c r="J299" i="5" s="1"/>
  <c r="C308" i="5"/>
  <c r="D308" i="5" s="1"/>
  <c r="K298" i="5"/>
  <c r="L298" i="5" s="1"/>
  <c r="U290" i="5"/>
  <c r="V290" i="5" s="1"/>
  <c r="Q294" i="5"/>
  <c r="R294" i="5" s="1"/>
  <c r="E307" i="5"/>
  <c r="F307" i="5" s="1"/>
  <c r="Q295" i="5" l="1"/>
  <c r="R295" i="5" s="1"/>
  <c r="K299" i="5"/>
  <c r="L299" i="5" s="1"/>
  <c r="C309" i="5"/>
  <c r="D309" i="5" s="1"/>
  <c r="I300" i="5"/>
  <c r="J300" i="5" s="1"/>
  <c r="H301" i="5"/>
  <c r="G302" i="5" s="1"/>
  <c r="S292" i="5"/>
  <c r="T292" i="5" s="1"/>
  <c r="U291" i="5"/>
  <c r="V291" i="5" s="1"/>
  <c r="O297" i="5"/>
  <c r="P297" i="5" s="1"/>
  <c r="M298" i="5"/>
  <c r="N298" i="5" s="1"/>
  <c r="E308" i="5"/>
  <c r="F308" i="5" s="1"/>
  <c r="U292" i="5" l="1"/>
  <c r="V292" i="5" s="1"/>
  <c r="K300" i="5"/>
  <c r="L300" i="5" s="1"/>
  <c r="S293" i="5"/>
  <c r="T293" i="5" s="1"/>
  <c r="H302" i="5"/>
  <c r="G303" i="5" s="1"/>
  <c r="I301" i="5"/>
  <c r="J301" i="5" s="1"/>
  <c r="M299" i="5"/>
  <c r="N299" i="5" s="1"/>
  <c r="O298" i="5"/>
  <c r="P298" i="5" s="1"/>
  <c r="Q296" i="5"/>
  <c r="R296" i="5" s="1"/>
  <c r="C310" i="5"/>
  <c r="D310" i="5" s="1"/>
  <c r="E309" i="5"/>
  <c r="F309" i="5" s="1"/>
  <c r="Q297" i="5" l="1"/>
  <c r="R297" i="5" s="1"/>
  <c r="O299" i="5"/>
  <c r="P299" i="5" s="1"/>
  <c r="M300" i="5"/>
  <c r="N300" i="5" s="1"/>
  <c r="I302" i="5"/>
  <c r="J302" i="5" s="1"/>
  <c r="H303" i="5"/>
  <c r="G304" i="5" s="1"/>
  <c r="S294" i="5"/>
  <c r="T294" i="5" s="1"/>
  <c r="E310" i="5"/>
  <c r="F310" i="5" s="1"/>
  <c r="K301" i="5"/>
  <c r="L301" i="5" s="1"/>
  <c r="C311" i="5"/>
  <c r="D311" i="5" s="1"/>
  <c r="U293" i="5"/>
  <c r="V293" i="5" s="1"/>
  <c r="E311" i="5" l="1"/>
  <c r="F311" i="5" s="1"/>
  <c r="S295" i="5"/>
  <c r="T295" i="5" s="1"/>
  <c r="H304" i="5"/>
  <c r="G305" i="5" s="1"/>
  <c r="U294" i="5"/>
  <c r="V294" i="5" s="1"/>
  <c r="M301" i="5"/>
  <c r="N301" i="5" s="1"/>
  <c r="O300" i="5"/>
  <c r="P300" i="5" s="1"/>
  <c r="K302" i="5"/>
  <c r="L302" i="5" s="1"/>
  <c r="Q298" i="5"/>
  <c r="R298" i="5" s="1"/>
  <c r="I303" i="5"/>
  <c r="J303" i="5" s="1"/>
  <c r="C312" i="5"/>
  <c r="D312" i="5" s="1"/>
  <c r="K303" i="5" l="1"/>
  <c r="L303" i="5" s="1"/>
  <c r="O301" i="5"/>
  <c r="P301" i="5" s="1"/>
  <c r="C313" i="5"/>
  <c r="D313" i="5" s="1"/>
  <c r="U295" i="5"/>
  <c r="V295" i="5" s="1"/>
  <c r="H305" i="5"/>
  <c r="G306" i="5" s="1"/>
  <c r="S296" i="5"/>
  <c r="T296" i="5" s="1"/>
  <c r="Q299" i="5"/>
  <c r="R299" i="5" s="1"/>
  <c r="E312" i="5"/>
  <c r="F312" i="5" s="1"/>
  <c r="I304" i="5"/>
  <c r="J304" i="5" s="1"/>
  <c r="M302" i="5"/>
  <c r="N302" i="5" s="1"/>
  <c r="Q300" i="5" l="1"/>
  <c r="R300" i="5" s="1"/>
  <c r="S297" i="5"/>
  <c r="T297" i="5" s="1"/>
  <c r="U296" i="5"/>
  <c r="V296" i="5" s="1"/>
  <c r="M303" i="5"/>
  <c r="N303" i="5" s="1"/>
  <c r="C314" i="5"/>
  <c r="D314" i="5" s="1"/>
  <c r="I305" i="5"/>
  <c r="J305" i="5" s="1"/>
  <c r="O302" i="5"/>
  <c r="P302" i="5" s="1"/>
  <c r="E313" i="5"/>
  <c r="F313" i="5" s="1"/>
  <c r="K304" i="5"/>
  <c r="L304" i="5" s="1"/>
  <c r="H306" i="5"/>
  <c r="G307" i="5" s="1"/>
  <c r="I306" i="5" l="1"/>
  <c r="J306" i="5" s="1"/>
  <c r="S298" i="5"/>
  <c r="T298" i="5" s="1"/>
  <c r="O303" i="5"/>
  <c r="P303" i="5" s="1"/>
  <c r="M304" i="5"/>
  <c r="N304" i="5" s="1"/>
  <c r="U297" i="5"/>
  <c r="V297" i="5" s="1"/>
  <c r="E314" i="5"/>
  <c r="F314" i="5" s="1"/>
  <c r="Q301" i="5"/>
  <c r="R301" i="5" s="1"/>
  <c r="H307" i="5"/>
  <c r="G308" i="5" s="1"/>
  <c r="K305" i="5"/>
  <c r="L305" i="5" s="1"/>
  <c r="C315" i="5"/>
  <c r="D315" i="5" s="1"/>
  <c r="M305" i="5" l="1"/>
  <c r="N305" i="5" s="1"/>
  <c r="O304" i="5"/>
  <c r="P304" i="5" s="1"/>
  <c r="H308" i="5"/>
  <c r="G309" i="5" s="1"/>
  <c r="Q302" i="5"/>
  <c r="R302" i="5" s="1"/>
  <c r="E315" i="5"/>
  <c r="F315" i="5" s="1"/>
  <c r="S299" i="5"/>
  <c r="T299" i="5" s="1"/>
  <c r="I307" i="5"/>
  <c r="J307" i="5" s="1"/>
  <c r="C316" i="5"/>
  <c r="D316" i="5" s="1"/>
  <c r="K306" i="5"/>
  <c r="L306" i="5" s="1"/>
  <c r="U298" i="5"/>
  <c r="V298" i="5" s="1"/>
  <c r="U299" i="5" l="1"/>
  <c r="V299" i="5" s="1"/>
  <c r="Q303" i="5"/>
  <c r="R303" i="5" s="1"/>
  <c r="K307" i="5"/>
  <c r="L307" i="5" s="1"/>
  <c r="H309" i="5"/>
  <c r="G310" i="5" s="1"/>
  <c r="C317" i="5"/>
  <c r="D317" i="5" s="1"/>
  <c r="O305" i="5"/>
  <c r="P305" i="5" s="1"/>
  <c r="I308" i="5"/>
  <c r="J308" i="5" s="1"/>
  <c r="M306" i="5"/>
  <c r="N306" i="5" s="1"/>
  <c r="S300" i="5"/>
  <c r="T300" i="5" s="1"/>
  <c r="E316" i="5"/>
  <c r="F316" i="5" s="1"/>
  <c r="M307" i="5" l="1"/>
  <c r="N307" i="5" s="1"/>
  <c r="I309" i="5"/>
  <c r="J309" i="5" s="1"/>
  <c r="O306" i="5"/>
  <c r="P306" i="5" s="1"/>
  <c r="C318" i="5"/>
  <c r="D318" i="5" s="1"/>
  <c r="H310" i="5"/>
  <c r="G311" i="5" s="1"/>
  <c r="E317" i="5"/>
  <c r="F317" i="5" s="1"/>
  <c r="K308" i="5"/>
  <c r="L308" i="5" s="1"/>
  <c r="Q304" i="5"/>
  <c r="R304" i="5" s="1"/>
  <c r="U300" i="5"/>
  <c r="V300" i="5" s="1"/>
  <c r="S301" i="5"/>
  <c r="T301" i="5" s="1"/>
  <c r="C319" i="5" l="1"/>
  <c r="D319" i="5" s="1"/>
  <c r="S302" i="5"/>
  <c r="T302" i="5" s="1"/>
  <c r="O307" i="5"/>
  <c r="P307" i="5" s="1"/>
  <c r="U301" i="5"/>
  <c r="V301" i="5" s="1"/>
  <c r="I310" i="5"/>
  <c r="J310" i="5" s="1"/>
  <c r="Q305" i="5"/>
  <c r="R305" i="5" s="1"/>
  <c r="H311" i="5"/>
  <c r="G312" i="5" s="1"/>
  <c r="K309" i="5"/>
  <c r="L309" i="5" s="1"/>
  <c r="E318" i="5"/>
  <c r="F318" i="5" s="1"/>
  <c r="M308" i="5"/>
  <c r="N308" i="5" s="1"/>
  <c r="K310" i="5" l="1"/>
  <c r="L310" i="5" s="1"/>
  <c r="H312" i="5"/>
  <c r="G313" i="5" s="1"/>
  <c r="I311" i="5"/>
  <c r="J311" i="5" s="1"/>
  <c r="Q306" i="5"/>
  <c r="R306" i="5" s="1"/>
  <c r="U302" i="5"/>
  <c r="V302" i="5" s="1"/>
  <c r="O308" i="5"/>
  <c r="P308" i="5" s="1"/>
  <c r="M309" i="5"/>
  <c r="N309" i="5" s="1"/>
  <c r="S303" i="5"/>
  <c r="T303" i="5" s="1"/>
  <c r="E319" i="5"/>
  <c r="F319" i="5" s="1"/>
  <c r="C320" i="5"/>
  <c r="D320" i="5" s="1"/>
  <c r="O309" i="5" l="1"/>
  <c r="P309" i="5" s="1"/>
  <c r="Q307" i="5"/>
  <c r="R307" i="5" s="1"/>
  <c r="E320" i="5"/>
  <c r="F320" i="5" s="1"/>
  <c r="H313" i="5"/>
  <c r="G314" i="5" s="1"/>
  <c r="M310" i="5"/>
  <c r="N310" i="5" s="1"/>
  <c r="U303" i="5"/>
  <c r="V303" i="5" s="1"/>
  <c r="S304" i="5"/>
  <c r="T304" i="5" s="1"/>
  <c r="K311" i="5"/>
  <c r="L311" i="5" s="1"/>
  <c r="C321" i="5"/>
  <c r="D321" i="5" s="1"/>
  <c r="I312" i="5"/>
  <c r="J312" i="5" s="1"/>
  <c r="K312" i="5" l="1"/>
  <c r="L312" i="5" s="1"/>
  <c r="M311" i="5"/>
  <c r="N311" i="5" s="1"/>
  <c r="Q308" i="5"/>
  <c r="R308" i="5" s="1"/>
  <c r="S305" i="5"/>
  <c r="T305" i="5" s="1"/>
  <c r="U304" i="5"/>
  <c r="V304" i="5" s="1"/>
  <c r="H314" i="5"/>
  <c r="G315" i="5" s="1"/>
  <c r="E321" i="5"/>
  <c r="F321" i="5" s="1"/>
  <c r="O310" i="5"/>
  <c r="P310" i="5" s="1"/>
  <c r="I313" i="5"/>
  <c r="J313" i="5" s="1"/>
  <c r="C322" i="5"/>
  <c r="D322" i="5" s="1"/>
  <c r="E322" i="5" l="1"/>
  <c r="F322" i="5" s="1"/>
  <c r="H315" i="5"/>
  <c r="G316" i="5" s="1"/>
  <c r="U305" i="5"/>
  <c r="V305" i="5" s="1"/>
  <c r="C323" i="5"/>
  <c r="D323" i="5" s="1"/>
  <c r="I314" i="5"/>
  <c r="J314" i="5" s="1"/>
  <c r="Q309" i="5"/>
  <c r="R309" i="5" s="1"/>
  <c r="M312" i="5"/>
  <c r="N312" i="5" s="1"/>
  <c r="K313" i="5"/>
  <c r="L313" i="5" s="1"/>
  <c r="S306" i="5"/>
  <c r="T306" i="5" s="1"/>
  <c r="O311" i="5"/>
  <c r="P311" i="5" s="1"/>
  <c r="S307" i="5" l="1"/>
  <c r="T307" i="5" s="1"/>
  <c r="M313" i="5"/>
  <c r="N313" i="5" s="1"/>
  <c r="I315" i="5"/>
  <c r="J315" i="5" s="1"/>
  <c r="C324" i="5"/>
  <c r="D324" i="5" s="1"/>
  <c r="H316" i="5"/>
  <c r="G317" i="5" s="1"/>
  <c r="U306" i="5"/>
  <c r="V306" i="5" s="1"/>
  <c r="K314" i="5"/>
  <c r="L314" i="5" s="1"/>
  <c r="E323" i="5"/>
  <c r="F323" i="5" s="1"/>
  <c r="Q310" i="5"/>
  <c r="R310" i="5" s="1"/>
  <c r="O312" i="5"/>
  <c r="P312" i="5" s="1"/>
  <c r="K315" i="5" l="1"/>
  <c r="L315" i="5" s="1"/>
  <c r="E324" i="5"/>
  <c r="F324" i="5" s="1"/>
  <c r="U307" i="5"/>
  <c r="V307" i="5" s="1"/>
  <c r="H317" i="5"/>
  <c r="G318" i="5" s="1"/>
  <c r="C325" i="5"/>
  <c r="D325" i="5" s="1"/>
  <c r="I316" i="5"/>
  <c r="J316" i="5" s="1"/>
  <c r="O313" i="5"/>
  <c r="P313" i="5" s="1"/>
  <c r="M314" i="5"/>
  <c r="N314" i="5" s="1"/>
  <c r="Q311" i="5"/>
  <c r="R311" i="5" s="1"/>
  <c r="S308" i="5"/>
  <c r="T308" i="5" s="1"/>
  <c r="I317" i="5" l="1"/>
  <c r="J317" i="5" s="1"/>
  <c r="H318" i="5"/>
  <c r="G319" i="5" s="1"/>
  <c r="U308" i="5"/>
  <c r="V308" i="5" s="1"/>
  <c r="E325" i="5"/>
  <c r="F325" i="5" s="1"/>
  <c r="O314" i="5"/>
  <c r="P314" i="5" s="1"/>
  <c r="S309" i="5"/>
  <c r="T309" i="5" s="1"/>
  <c r="M315" i="5"/>
  <c r="N315" i="5" s="1"/>
  <c r="K316" i="5"/>
  <c r="L316" i="5" s="1"/>
  <c r="Q312" i="5"/>
  <c r="R312" i="5" s="1"/>
  <c r="C326" i="5"/>
  <c r="D326" i="5" s="1"/>
  <c r="S310" i="5" l="1"/>
  <c r="T310" i="5" s="1"/>
  <c r="O315" i="5"/>
  <c r="P315" i="5" s="1"/>
  <c r="H319" i="5"/>
  <c r="G320" i="5" s="1"/>
  <c r="M316" i="5"/>
  <c r="N316" i="5" s="1"/>
  <c r="E326" i="5"/>
  <c r="F326" i="5" s="1"/>
  <c r="C327" i="5"/>
  <c r="D327" i="5" s="1"/>
  <c r="Q313" i="5"/>
  <c r="R313" i="5" s="1"/>
  <c r="K317" i="5"/>
  <c r="L317" i="5" s="1"/>
  <c r="I318" i="5"/>
  <c r="J318" i="5" s="1"/>
  <c r="U309" i="5"/>
  <c r="V309" i="5" s="1"/>
  <c r="Q314" i="5" l="1"/>
  <c r="R314" i="5" s="1"/>
  <c r="U310" i="5"/>
  <c r="V310" i="5" s="1"/>
  <c r="C328" i="5"/>
  <c r="D328" i="5" s="1"/>
  <c r="E327" i="5"/>
  <c r="F327" i="5" s="1"/>
  <c r="M317" i="5"/>
  <c r="N317" i="5" s="1"/>
  <c r="I319" i="5"/>
  <c r="J319" i="5" s="1"/>
  <c r="O316" i="5"/>
  <c r="P316" i="5" s="1"/>
  <c r="S311" i="5"/>
  <c r="T311" i="5" s="1"/>
  <c r="K318" i="5"/>
  <c r="L318" i="5" s="1"/>
  <c r="H320" i="5"/>
  <c r="G321" i="5" s="1"/>
  <c r="M318" i="5" l="1"/>
  <c r="N318" i="5" s="1"/>
  <c r="O317" i="5"/>
  <c r="P317" i="5" s="1"/>
  <c r="I320" i="5"/>
  <c r="J320" i="5" s="1"/>
  <c r="H321" i="5"/>
  <c r="G322" i="5" s="1"/>
  <c r="C329" i="5"/>
  <c r="D329" i="5" s="1"/>
  <c r="K319" i="5"/>
  <c r="L319" i="5" s="1"/>
  <c r="U311" i="5"/>
  <c r="V311" i="5" s="1"/>
  <c r="S312" i="5"/>
  <c r="T312" i="5" s="1"/>
  <c r="Q315" i="5"/>
  <c r="R315" i="5" s="1"/>
  <c r="E328" i="5"/>
  <c r="F328" i="5" s="1"/>
  <c r="H322" i="5" l="1"/>
  <c r="G323" i="5" s="1"/>
  <c r="E329" i="5"/>
  <c r="F329" i="5" s="1"/>
  <c r="Q316" i="5"/>
  <c r="R316" i="5" s="1"/>
  <c r="S313" i="5"/>
  <c r="T313" i="5" s="1"/>
  <c r="O318" i="5"/>
  <c r="P318" i="5" s="1"/>
  <c r="M319" i="5"/>
  <c r="N319" i="5" s="1"/>
  <c r="U312" i="5"/>
  <c r="V312" i="5" s="1"/>
  <c r="I321" i="5"/>
  <c r="J321" i="5" s="1"/>
  <c r="K320" i="5"/>
  <c r="L320" i="5" s="1"/>
  <c r="C330" i="5"/>
  <c r="D330" i="5" s="1"/>
  <c r="C331" i="5" l="1"/>
  <c r="D331" i="5" s="1"/>
  <c r="I322" i="5"/>
  <c r="J322" i="5" s="1"/>
  <c r="M320" i="5"/>
  <c r="N320" i="5" s="1"/>
  <c r="K321" i="5"/>
  <c r="L321" i="5" s="1"/>
  <c r="U313" i="5"/>
  <c r="V313" i="5" s="1"/>
  <c r="H323" i="5"/>
  <c r="G324" i="5" s="1"/>
  <c r="S314" i="5"/>
  <c r="T314" i="5" s="1"/>
  <c r="E330" i="5"/>
  <c r="F330" i="5" s="1"/>
  <c r="Q317" i="5"/>
  <c r="R317" i="5" s="1"/>
  <c r="O319" i="5"/>
  <c r="P319" i="5" s="1"/>
  <c r="H324" i="5" l="1"/>
  <c r="G325" i="5" s="1"/>
  <c r="S315" i="5"/>
  <c r="T315" i="5" s="1"/>
  <c r="U314" i="5"/>
  <c r="V314" i="5" s="1"/>
  <c r="K322" i="5"/>
  <c r="L322" i="5" s="1"/>
  <c r="O320" i="5"/>
  <c r="P320" i="5" s="1"/>
  <c r="Q318" i="5"/>
  <c r="R318" i="5" s="1"/>
  <c r="M321" i="5"/>
  <c r="N321" i="5" s="1"/>
  <c r="I323" i="5"/>
  <c r="J323" i="5" s="1"/>
  <c r="E331" i="5"/>
  <c r="F331" i="5" s="1"/>
  <c r="C332" i="5"/>
  <c r="D332" i="5" s="1"/>
  <c r="Q319" i="5" l="1"/>
  <c r="R319" i="5" s="1"/>
  <c r="U315" i="5"/>
  <c r="V315" i="5" s="1"/>
  <c r="S316" i="5"/>
  <c r="T316" i="5" s="1"/>
  <c r="M322" i="5"/>
  <c r="N322" i="5" s="1"/>
  <c r="C333" i="5"/>
  <c r="D333" i="5" s="1"/>
  <c r="K323" i="5"/>
  <c r="L323" i="5" s="1"/>
  <c r="I324" i="5"/>
  <c r="J324" i="5" s="1"/>
  <c r="H325" i="5"/>
  <c r="G326" i="5" s="1"/>
  <c r="E332" i="5"/>
  <c r="F332" i="5" s="1"/>
  <c r="O321" i="5"/>
  <c r="P321" i="5" s="1"/>
  <c r="S317" i="5" l="1"/>
  <c r="T317" i="5" s="1"/>
  <c r="I325" i="5"/>
  <c r="J325" i="5" s="1"/>
  <c r="C334" i="5"/>
  <c r="D334" i="5" s="1"/>
  <c r="M323" i="5"/>
  <c r="N323" i="5" s="1"/>
  <c r="U316" i="5"/>
  <c r="V316" i="5" s="1"/>
  <c r="H326" i="5"/>
  <c r="G327" i="5" s="1"/>
  <c r="Q320" i="5"/>
  <c r="R320" i="5" s="1"/>
  <c r="E333" i="5"/>
  <c r="F333" i="5" s="1"/>
  <c r="K324" i="5"/>
  <c r="L324" i="5" s="1"/>
  <c r="O322" i="5"/>
  <c r="P322" i="5" s="1"/>
  <c r="H327" i="5" l="1"/>
  <c r="G328" i="5" s="1"/>
  <c r="M324" i="5"/>
  <c r="N324" i="5" s="1"/>
  <c r="U317" i="5"/>
  <c r="V317" i="5" s="1"/>
  <c r="O323" i="5"/>
  <c r="P323" i="5" s="1"/>
  <c r="C335" i="5"/>
  <c r="D335" i="5" s="1"/>
  <c r="I326" i="5"/>
  <c r="J326" i="5" s="1"/>
  <c r="K325" i="5"/>
  <c r="L325" i="5" s="1"/>
  <c r="E334" i="5"/>
  <c r="F334" i="5" s="1"/>
  <c r="S318" i="5"/>
  <c r="T318" i="5" s="1"/>
  <c r="Q321" i="5"/>
  <c r="R321" i="5" s="1"/>
  <c r="I327" i="5" l="1"/>
  <c r="J327" i="5" s="1"/>
  <c r="C336" i="5"/>
  <c r="D336" i="5" s="1"/>
  <c r="O324" i="5"/>
  <c r="P324" i="5" s="1"/>
  <c r="S319" i="5"/>
  <c r="T319" i="5" s="1"/>
  <c r="Q322" i="5"/>
  <c r="R322" i="5" s="1"/>
  <c r="U318" i="5"/>
  <c r="V318" i="5" s="1"/>
  <c r="M325" i="5"/>
  <c r="N325" i="5" s="1"/>
  <c r="E335" i="5"/>
  <c r="F335" i="5" s="1"/>
  <c r="H328" i="5"/>
  <c r="G329" i="5" s="1"/>
  <c r="K326" i="5"/>
  <c r="L326" i="5" s="1"/>
  <c r="M326" i="5" l="1"/>
  <c r="N326" i="5" s="1"/>
  <c r="Q323" i="5"/>
  <c r="R323" i="5" s="1"/>
  <c r="C337" i="5"/>
  <c r="D337" i="5" s="1"/>
  <c r="E336" i="5"/>
  <c r="F336" i="5" s="1"/>
  <c r="U319" i="5"/>
  <c r="V319" i="5" s="1"/>
  <c r="S320" i="5"/>
  <c r="T320" i="5" s="1"/>
  <c r="O325" i="5"/>
  <c r="P325" i="5" s="1"/>
  <c r="K327" i="5"/>
  <c r="L327" i="5" s="1"/>
  <c r="H329" i="5"/>
  <c r="G330" i="5" s="1"/>
  <c r="I328" i="5"/>
  <c r="J328" i="5" s="1"/>
  <c r="I329" i="5" l="1"/>
  <c r="J329" i="5" s="1"/>
  <c r="K328" i="5"/>
  <c r="L328" i="5" s="1"/>
  <c r="O326" i="5"/>
  <c r="P326" i="5" s="1"/>
  <c r="S321" i="5"/>
  <c r="T321" i="5" s="1"/>
  <c r="U320" i="5"/>
  <c r="V320" i="5" s="1"/>
  <c r="E337" i="5"/>
  <c r="F337" i="5" s="1"/>
  <c r="Q324" i="5"/>
  <c r="R324" i="5" s="1"/>
  <c r="C338" i="5"/>
  <c r="D338" i="5" s="1"/>
  <c r="M327" i="5"/>
  <c r="N327" i="5" s="1"/>
  <c r="H330" i="5"/>
  <c r="G331" i="5" s="1"/>
  <c r="C339" i="5" l="1"/>
  <c r="D339" i="5" s="1"/>
  <c r="S322" i="5"/>
  <c r="T322" i="5" s="1"/>
  <c r="Q325" i="5"/>
  <c r="R325" i="5" s="1"/>
  <c r="E338" i="5"/>
  <c r="F338" i="5" s="1"/>
  <c r="U321" i="5"/>
  <c r="V321" i="5" s="1"/>
  <c r="O327" i="5"/>
  <c r="P327" i="5" s="1"/>
  <c r="H331" i="5"/>
  <c r="G332" i="5" s="1"/>
  <c r="K329" i="5"/>
  <c r="L329" i="5" s="1"/>
  <c r="M328" i="5"/>
  <c r="N328" i="5" s="1"/>
  <c r="I330" i="5"/>
  <c r="J330" i="5" s="1"/>
  <c r="O328" i="5" l="1"/>
  <c r="P328" i="5" s="1"/>
  <c r="U322" i="5"/>
  <c r="V322" i="5" s="1"/>
  <c r="I331" i="5"/>
  <c r="J331" i="5" s="1"/>
  <c r="Q326" i="5"/>
  <c r="R326" i="5" s="1"/>
  <c r="K330" i="5"/>
  <c r="L330" i="5" s="1"/>
  <c r="H332" i="5"/>
  <c r="G333" i="5" s="1"/>
  <c r="C340" i="5"/>
  <c r="D340" i="5" s="1"/>
  <c r="E339" i="5"/>
  <c r="F339" i="5" s="1"/>
  <c r="S323" i="5"/>
  <c r="T323" i="5" s="1"/>
  <c r="M329" i="5"/>
  <c r="N329" i="5" s="1"/>
  <c r="K331" i="5" l="1"/>
  <c r="L331" i="5" s="1"/>
  <c r="I332" i="5"/>
  <c r="J332" i="5" s="1"/>
  <c r="S324" i="5"/>
  <c r="T324" i="5" s="1"/>
  <c r="E340" i="5"/>
  <c r="F340" i="5" s="1"/>
  <c r="C341" i="5"/>
  <c r="D341" i="5" s="1"/>
  <c r="H333" i="5"/>
  <c r="G334" i="5" s="1"/>
  <c r="Q327" i="5"/>
  <c r="R327" i="5" s="1"/>
  <c r="U323" i="5"/>
  <c r="V323" i="5" s="1"/>
  <c r="O329" i="5"/>
  <c r="P329" i="5" s="1"/>
  <c r="M330" i="5"/>
  <c r="N330" i="5" s="1"/>
  <c r="I333" i="5" l="1"/>
  <c r="J333" i="5" s="1"/>
  <c r="H334" i="5"/>
  <c r="G335" i="5" s="1"/>
  <c r="C342" i="5"/>
  <c r="D342" i="5" s="1"/>
  <c r="M331" i="5"/>
  <c r="N331" i="5" s="1"/>
  <c r="E341" i="5"/>
  <c r="F341" i="5" s="1"/>
  <c r="S325" i="5"/>
  <c r="T325" i="5" s="1"/>
  <c r="U324" i="5"/>
  <c r="V324" i="5" s="1"/>
  <c r="K332" i="5"/>
  <c r="L332" i="5" s="1"/>
  <c r="Q328" i="5"/>
  <c r="R328" i="5" s="1"/>
  <c r="O330" i="5"/>
  <c r="P330" i="5" s="1"/>
  <c r="U325" i="5" l="1"/>
  <c r="V325" i="5" s="1"/>
  <c r="O331" i="5"/>
  <c r="P331" i="5" s="1"/>
  <c r="M332" i="5"/>
  <c r="N332" i="5" s="1"/>
  <c r="K333" i="5"/>
  <c r="L333" i="5" s="1"/>
  <c r="H335" i="5"/>
  <c r="G336" i="5" s="1"/>
  <c r="I334" i="5"/>
  <c r="J334" i="5" s="1"/>
  <c r="C343" i="5"/>
  <c r="D343" i="5" s="1"/>
  <c r="S326" i="5"/>
  <c r="T326" i="5" s="1"/>
  <c r="Q329" i="5"/>
  <c r="R329" i="5" s="1"/>
  <c r="E342" i="5"/>
  <c r="F342" i="5" s="1"/>
  <c r="I335" i="5" l="1"/>
  <c r="J335" i="5" s="1"/>
  <c r="E343" i="5"/>
  <c r="F343" i="5" s="1"/>
  <c r="K334" i="5"/>
  <c r="L334" i="5" s="1"/>
  <c r="Q330" i="5"/>
  <c r="R330" i="5" s="1"/>
  <c r="M333" i="5"/>
  <c r="N333" i="5" s="1"/>
  <c r="S327" i="5"/>
  <c r="T327" i="5" s="1"/>
  <c r="O332" i="5"/>
  <c r="P332" i="5" s="1"/>
  <c r="U326" i="5"/>
  <c r="V326" i="5" s="1"/>
  <c r="C344" i="5"/>
  <c r="D344" i="5" s="1"/>
  <c r="H336" i="5"/>
  <c r="G337" i="5" s="1"/>
  <c r="O333" i="5" l="1"/>
  <c r="P333" i="5" s="1"/>
  <c r="S328" i="5"/>
  <c r="T328" i="5" s="1"/>
  <c r="M334" i="5"/>
  <c r="N334" i="5" s="1"/>
  <c r="Q331" i="5"/>
  <c r="R331" i="5" s="1"/>
  <c r="H337" i="5"/>
  <c r="G338" i="5" s="1"/>
  <c r="K335" i="5"/>
  <c r="L335" i="5" s="1"/>
  <c r="E344" i="5"/>
  <c r="F344" i="5" s="1"/>
  <c r="U327" i="5"/>
  <c r="V327" i="5" s="1"/>
  <c r="C345" i="5"/>
  <c r="D345" i="5" s="1"/>
  <c r="I336" i="5"/>
  <c r="J336" i="5" s="1"/>
  <c r="S329" i="5" l="1"/>
  <c r="T329" i="5" s="1"/>
  <c r="E345" i="5"/>
  <c r="F345" i="5" s="1"/>
  <c r="K336" i="5"/>
  <c r="L336" i="5" s="1"/>
  <c r="I337" i="5"/>
  <c r="J337" i="5" s="1"/>
  <c r="Q332" i="5"/>
  <c r="R332" i="5" s="1"/>
  <c r="M335" i="5"/>
  <c r="N335" i="5" s="1"/>
  <c r="U328" i="5"/>
  <c r="V328" i="5" s="1"/>
  <c r="O334" i="5"/>
  <c r="P334" i="5" s="1"/>
  <c r="C346" i="5"/>
  <c r="D346" i="5" s="1"/>
  <c r="H338" i="5"/>
  <c r="G339" i="5" s="1"/>
  <c r="O335" i="5" l="1"/>
  <c r="P335" i="5" s="1"/>
  <c r="U329" i="5"/>
  <c r="V329" i="5" s="1"/>
  <c r="M336" i="5"/>
  <c r="N336" i="5" s="1"/>
  <c r="Q333" i="5"/>
  <c r="R333" i="5" s="1"/>
  <c r="I338" i="5"/>
  <c r="J338" i="5" s="1"/>
  <c r="K337" i="5"/>
  <c r="L337" i="5" s="1"/>
  <c r="E346" i="5"/>
  <c r="F346" i="5" s="1"/>
  <c r="C347" i="5"/>
  <c r="D347" i="5" s="1"/>
  <c r="S330" i="5"/>
  <c r="T330" i="5" s="1"/>
  <c r="H339" i="5"/>
  <c r="G340" i="5" s="1"/>
  <c r="O336" i="5" l="1"/>
  <c r="P336" i="5" s="1"/>
  <c r="K338" i="5"/>
  <c r="L338" i="5" s="1"/>
  <c r="H340" i="5"/>
  <c r="G341" i="5" s="1"/>
  <c r="Q334" i="5"/>
  <c r="R334" i="5" s="1"/>
  <c r="U330" i="5"/>
  <c r="V330" i="5" s="1"/>
  <c r="E347" i="5"/>
  <c r="F347" i="5" s="1"/>
  <c r="M337" i="5"/>
  <c r="N337" i="5" s="1"/>
  <c r="I339" i="5"/>
  <c r="J339" i="5" s="1"/>
  <c r="S331" i="5"/>
  <c r="T331" i="5" s="1"/>
  <c r="C348" i="5"/>
  <c r="D348" i="5" s="1"/>
  <c r="I340" i="5" l="1"/>
  <c r="J340" i="5" s="1"/>
  <c r="M338" i="5"/>
  <c r="N338" i="5" s="1"/>
  <c r="E348" i="5"/>
  <c r="F348" i="5" s="1"/>
  <c r="U331" i="5"/>
  <c r="V331" i="5" s="1"/>
  <c r="Q335" i="5"/>
  <c r="R335" i="5" s="1"/>
  <c r="C349" i="5"/>
  <c r="D349" i="5" s="1"/>
  <c r="H341" i="5"/>
  <c r="G342" i="5" s="1"/>
  <c r="K339" i="5"/>
  <c r="L339" i="5" s="1"/>
  <c r="O337" i="5"/>
  <c r="P337" i="5" s="1"/>
  <c r="S332" i="5"/>
  <c r="T332" i="5" s="1"/>
  <c r="S333" i="5" l="1"/>
  <c r="T333" i="5" s="1"/>
  <c r="O338" i="5"/>
  <c r="P338" i="5" s="1"/>
  <c r="E349" i="5"/>
  <c r="F349" i="5" s="1"/>
  <c r="M339" i="5"/>
  <c r="N339" i="5" s="1"/>
  <c r="H342" i="5"/>
  <c r="G343" i="5" s="1"/>
  <c r="C350" i="5"/>
  <c r="D350" i="5" s="1"/>
  <c r="U332" i="5"/>
  <c r="V332" i="5" s="1"/>
  <c r="K340" i="5"/>
  <c r="L340" i="5" s="1"/>
  <c r="Q336" i="5"/>
  <c r="R336" i="5" s="1"/>
  <c r="I341" i="5"/>
  <c r="J341" i="5" s="1"/>
  <c r="I342" i="5" l="1"/>
  <c r="J342" i="5" s="1"/>
  <c r="O339" i="5"/>
  <c r="P339" i="5" s="1"/>
  <c r="U333" i="5"/>
  <c r="V333" i="5" s="1"/>
  <c r="M340" i="5"/>
  <c r="N340" i="5" s="1"/>
  <c r="C351" i="5"/>
  <c r="D351" i="5" s="1"/>
  <c r="E350" i="5"/>
  <c r="F350" i="5" s="1"/>
  <c r="K341" i="5"/>
  <c r="L341" i="5" s="1"/>
  <c r="Q337" i="5"/>
  <c r="R337" i="5" s="1"/>
  <c r="H343" i="5"/>
  <c r="G344" i="5" s="1"/>
  <c r="S334" i="5"/>
  <c r="T334" i="5" s="1"/>
  <c r="O340" i="5" l="1"/>
  <c r="P340" i="5" s="1"/>
  <c r="Q338" i="5"/>
  <c r="R338" i="5" s="1"/>
  <c r="U334" i="5"/>
  <c r="V334" i="5" s="1"/>
  <c r="K342" i="5"/>
  <c r="L342" i="5" s="1"/>
  <c r="I343" i="5"/>
  <c r="J343" i="5" s="1"/>
  <c r="S335" i="5"/>
  <c r="T335" i="5" s="1"/>
  <c r="E351" i="5"/>
  <c r="F351" i="5" s="1"/>
  <c r="M341" i="5"/>
  <c r="N341" i="5" s="1"/>
  <c r="H344" i="5"/>
  <c r="G345" i="5" s="1"/>
  <c r="C352" i="5"/>
  <c r="D352" i="5" s="1"/>
  <c r="M342" i="5" l="1"/>
  <c r="N342" i="5" s="1"/>
  <c r="E352" i="5"/>
  <c r="F352" i="5" s="1"/>
  <c r="S336" i="5"/>
  <c r="T336" i="5" s="1"/>
  <c r="I344" i="5"/>
  <c r="J344" i="5" s="1"/>
  <c r="K343" i="5"/>
  <c r="L343" i="5" s="1"/>
  <c r="U335" i="5"/>
  <c r="V335" i="5" s="1"/>
  <c r="Q339" i="5"/>
  <c r="R339" i="5" s="1"/>
  <c r="H345" i="5"/>
  <c r="G346" i="5" s="1"/>
  <c r="O341" i="5"/>
  <c r="P341" i="5" s="1"/>
  <c r="C353" i="5"/>
  <c r="D353" i="5" s="1"/>
  <c r="Q340" i="5" l="1"/>
  <c r="R340" i="5" s="1"/>
  <c r="K344" i="5"/>
  <c r="L344" i="5" s="1"/>
  <c r="C354" i="5"/>
  <c r="D354" i="5" s="1"/>
  <c r="I345" i="5"/>
  <c r="J345" i="5" s="1"/>
  <c r="S337" i="5"/>
  <c r="T337" i="5" s="1"/>
  <c r="E353" i="5"/>
  <c r="F353" i="5" s="1"/>
  <c r="H346" i="5"/>
  <c r="G347" i="5" s="1"/>
  <c r="M343" i="5"/>
  <c r="N343" i="5" s="1"/>
  <c r="U336" i="5"/>
  <c r="V336" i="5" s="1"/>
  <c r="O342" i="5"/>
  <c r="P342" i="5" s="1"/>
  <c r="C355" i="5" l="1"/>
  <c r="D355" i="5" s="1"/>
  <c r="M344" i="5"/>
  <c r="N344" i="5" s="1"/>
  <c r="Q341" i="5"/>
  <c r="R341" i="5" s="1"/>
  <c r="H347" i="5"/>
  <c r="G348" i="5" s="1"/>
  <c r="E354" i="5"/>
  <c r="F354" i="5" s="1"/>
  <c r="S338" i="5"/>
  <c r="T338" i="5" s="1"/>
  <c r="O343" i="5"/>
  <c r="P343" i="5" s="1"/>
  <c r="U337" i="5"/>
  <c r="V337" i="5" s="1"/>
  <c r="K345" i="5"/>
  <c r="L345" i="5" s="1"/>
  <c r="I346" i="5"/>
  <c r="J346" i="5" s="1"/>
  <c r="U338" i="5" l="1"/>
  <c r="V338" i="5" s="1"/>
  <c r="M345" i="5"/>
  <c r="N345" i="5" s="1"/>
  <c r="O344" i="5"/>
  <c r="P344" i="5" s="1"/>
  <c r="S339" i="5"/>
  <c r="T339" i="5" s="1"/>
  <c r="E355" i="5"/>
  <c r="F355" i="5" s="1"/>
  <c r="H348" i="5"/>
  <c r="G349" i="5" s="1"/>
  <c r="Q342" i="5"/>
  <c r="R342" i="5" s="1"/>
  <c r="I347" i="5"/>
  <c r="J347" i="5" s="1"/>
  <c r="K346" i="5"/>
  <c r="L346" i="5" s="1"/>
  <c r="C356" i="5"/>
  <c r="D356" i="5" s="1"/>
  <c r="E356" i="5" l="1"/>
  <c r="F356" i="5" s="1"/>
  <c r="I348" i="5"/>
  <c r="J348" i="5" s="1"/>
  <c r="Q343" i="5"/>
  <c r="R343" i="5" s="1"/>
  <c r="H349" i="5"/>
  <c r="G350" i="5" s="1"/>
  <c r="S340" i="5"/>
  <c r="T340" i="5" s="1"/>
  <c r="O345" i="5"/>
  <c r="P345" i="5" s="1"/>
  <c r="C357" i="5"/>
  <c r="D357" i="5" s="1"/>
  <c r="M346" i="5"/>
  <c r="N346" i="5" s="1"/>
  <c r="K347" i="5"/>
  <c r="L347" i="5" s="1"/>
  <c r="U339" i="5"/>
  <c r="V339" i="5" s="1"/>
  <c r="O346" i="5" l="1"/>
  <c r="P346" i="5" s="1"/>
  <c r="M347" i="5"/>
  <c r="N347" i="5" s="1"/>
  <c r="C358" i="5"/>
  <c r="D358" i="5"/>
  <c r="S341" i="5"/>
  <c r="T341" i="5" s="1"/>
  <c r="I349" i="5"/>
  <c r="J349" i="5" s="1"/>
  <c r="H350" i="5"/>
  <c r="G351" i="5" s="1"/>
  <c r="Q344" i="5"/>
  <c r="R344" i="5" s="1"/>
  <c r="K348" i="5"/>
  <c r="L348" i="5" s="1"/>
  <c r="E357" i="5"/>
  <c r="F357" i="5" s="1"/>
  <c r="U340" i="5"/>
  <c r="V340" i="5" s="1"/>
  <c r="Q345" i="5" l="1"/>
  <c r="R345" i="5" s="1"/>
  <c r="I350" i="5"/>
  <c r="J350" i="5" s="1"/>
  <c r="E358" i="5"/>
  <c r="F358" i="5" s="1"/>
  <c r="M348" i="5"/>
  <c r="N348" i="5" s="1"/>
  <c r="H351" i="5"/>
  <c r="G352" i="5" s="1"/>
  <c r="S342" i="5"/>
  <c r="T342" i="5" s="1"/>
  <c r="K349" i="5"/>
  <c r="L349" i="5" s="1"/>
  <c r="O347" i="5"/>
  <c r="P347" i="5" s="1"/>
  <c r="C359" i="5"/>
  <c r="D359" i="5" s="1"/>
  <c r="U341" i="5"/>
  <c r="V341" i="5" s="1"/>
  <c r="S343" i="5" l="1"/>
  <c r="T343" i="5" s="1"/>
  <c r="K350" i="5"/>
  <c r="L350" i="5" s="1"/>
  <c r="U342" i="5"/>
  <c r="V342" i="5" s="1"/>
  <c r="M349" i="5"/>
  <c r="N349" i="5" s="1"/>
  <c r="E359" i="5"/>
  <c r="F359" i="5" s="1"/>
  <c r="I351" i="5"/>
  <c r="J351" i="5" s="1"/>
  <c r="Q346" i="5"/>
  <c r="R346" i="5" s="1"/>
  <c r="C360" i="5"/>
  <c r="D360" i="5" s="1"/>
  <c r="H352" i="5"/>
  <c r="G353" i="5" s="1"/>
  <c r="O348" i="5"/>
  <c r="P348" i="5" s="1"/>
  <c r="H353" i="5" l="1"/>
  <c r="G354" i="5" s="1"/>
  <c r="Q347" i="5"/>
  <c r="R347" i="5" s="1"/>
  <c r="I352" i="5"/>
  <c r="J352" i="5" s="1"/>
  <c r="E360" i="5"/>
  <c r="F360" i="5" s="1"/>
  <c r="M350" i="5"/>
  <c r="N350" i="5" s="1"/>
  <c r="O349" i="5"/>
  <c r="P349" i="5" s="1"/>
  <c r="U343" i="5"/>
  <c r="V343" i="5" s="1"/>
  <c r="K351" i="5"/>
  <c r="L351" i="5" s="1"/>
  <c r="S344" i="5"/>
  <c r="T344" i="5" s="1"/>
  <c r="C361" i="5"/>
  <c r="D361" i="5" s="1"/>
  <c r="O350" i="5" l="1"/>
  <c r="P350" i="5" s="1"/>
  <c r="S345" i="5"/>
  <c r="T345" i="5" s="1"/>
  <c r="U344" i="5"/>
  <c r="V344" i="5" s="1"/>
  <c r="M351" i="5"/>
  <c r="N351" i="5" s="1"/>
  <c r="E361" i="5"/>
  <c r="F361" i="5" s="1"/>
  <c r="C362" i="5"/>
  <c r="D362" i="5" s="1"/>
  <c r="I353" i="5"/>
  <c r="J353" i="5" s="1"/>
  <c r="H354" i="5"/>
  <c r="G355" i="5" s="1"/>
  <c r="K352" i="5"/>
  <c r="L352" i="5" s="1"/>
  <c r="Q348" i="5"/>
  <c r="R348" i="5" s="1"/>
  <c r="E362" i="5" l="1"/>
  <c r="F362" i="5" s="1"/>
  <c r="C363" i="5"/>
  <c r="D363" i="5" s="1"/>
  <c r="M352" i="5"/>
  <c r="N352" i="5" s="1"/>
  <c r="S346" i="5"/>
  <c r="T346" i="5" s="1"/>
  <c r="Q349" i="5"/>
  <c r="R349" i="5" s="1"/>
  <c r="U345" i="5"/>
  <c r="V345" i="5" s="1"/>
  <c r="K353" i="5"/>
  <c r="L353" i="5" s="1"/>
  <c r="H355" i="5"/>
  <c r="G356" i="5" s="1"/>
  <c r="O351" i="5"/>
  <c r="P351" i="5" s="1"/>
  <c r="I354" i="5"/>
  <c r="J354" i="5" s="1"/>
  <c r="H356" i="5" l="1"/>
  <c r="G357" i="5" s="1"/>
  <c r="K354" i="5"/>
  <c r="L354" i="5" s="1"/>
  <c r="S347" i="5"/>
  <c r="T347" i="5" s="1"/>
  <c r="C364" i="5"/>
  <c r="D364" i="5" s="1"/>
  <c r="U346" i="5"/>
  <c r="V346" i="5" s="1"/>
  <c r="Q350" i="5"/>
  <c r="R350" i="5" s="1"/>
  <c r="M353" i="5"/>
  <c r="N353" i="5" s="1"/>
  <c r="I355" i="5"/>
  <c r="J355" i="5" s="1"/>
  <c r="O352" i="5"/>
  <c r="P352" i="5" s="1"/>
  <c r="E363" i="5"/>
  <c r="F363" i="5" s="1"/>
  <c r="M354" i="5" l="1"/>
  <c r="N354" i="5" s="1"/>
  <c r="U347" i="5"/>
  <c r="V347" i="5" s="1"/>
  <c r="C365" i="5"/>
  <c r="D365" i="5" s="1"/>
  <c r="E364" i="5"/>
  <c r="F364" i="5" s="1"/>
  <c r="S348" i="5"/>
  <c r="T348" i="5" s="1"/>
  <c r="O353" i="5"/>
  <c r="P353" i="5" s="1"/>
  <c r="K355" i="5"/>
  <c r="L355" i="5" s="1"/>
  <c r="Q351" i="5"/>
  <c r="R351" i="5" s="1"/>
  <c r="H357" i="5"/>
  <c r="G358" i="5" s="1"/>
  <c r="I356" i="5"/>
  <c r="J356" i="5" s="1"/>
  <c r="O354" i="5" l="1"/>
  <c r="P354" i="5" s="1"/>
  <c r="E365" i="5"/>
  <c r="F365" i="5" s="1"/>
  <c r="S349" i="5"/>
  <c r="T349" i="5" s="1"/>
  <c r="I357" i="5"/>
  <c r="J357" i="5" s="1"/>
  <c r="H358" i="5"/>
  <c r="G359" i="5" s="1"/>
  <c r="Q352" i="5"/>
  <c r="R352" i="5" s="1"/>
  <c r="U348" i="5"/>
  <c r="V348" i="5" s="1"/>
  <c r="M355" i="5"/>
  <c r="N355" i="5" s="1"/>
  <c r="C366" i="5"/>
  <c r="D366" i="5" s="1"/>
  <c r="K356" i="5"/>
  <c r="L356" i="5" s="1"/>
  <c r="O355" i="5" l="1"/>
  <c r="P355" i="5" s="1"/>
  <c r="H359" i="5"/>
  <c r="G360" i="5" s="1"/>
  <c r="K357" i="5"/>
  <c r="L357" i="5" s="1"/>
  <c r="S350" i="5"/>
  <c r="T350" i="5" s="1"/>
  <c r="M356" i="5"/>
  <c r="N356" i="5" s="1"/>
  <c r="Q353" i="5"/>
  <c r="R353" i="5" s="1"/>
  <c r="I358" i="5"/>
  <c r="J358" i="5" s="1"/>
  <c r="C367" i="5"/>
  <c r="D367" i="5" s="1"/>
  <c r="E366" i="5"/>
  <c r="F366" i="5" s="1"/>
  <c r="U349" i="5"/>
  <c r="V349" i="5" s="1"/>
  <c r="I359" i="5" l="1"/>
  <c r="J359" i="5" s="1"/>
  <c r="H360" i="5"/>
  <c r="G361" i="5" s="1"/>
  <c r="M357" i="5"/>
  <c r="N357" i="5" s="1"/>
  <c r="S351" i="5"/>
  <c r="T351" i="5" s="1"/>
  <c r="K358" i="5"/>
  <c r="L358" i="5" s="1"/>
  <c r="C368" i="5"/>
  <c r="D368" i="5" s="1"/>
  <c r="O356" i="5"/>
  <c r="P356" i="5" s="1"/>
  <c r="U350" i="5"/>
  <c r="V350" i="5" s="1"/>
  <c r="Q354" i="5"/>
  <c r="R354" i="5" s="1"/>
  <c r="E367" i="5"/>
  <c r="F367" i="5" s="1"/>
  <c r="H361" i="5" l="1"/>
  <c r="G362" i="5" s="1"/>
  <c r="U351" i="5"/>
  <c r="V351" i="5" s="1"/>
  <c r="O357" i="5"/>
  <c r="P357" i="5" s="1"/>
  <c r="C369" i="5"/>
  <c r="D369" i="5" s="1"/>
  <c r="K359" i="5"/>
  <c r="L359" i="5" s="1"/>
  <c r="S352" i="5"/>
  <c r="T352" i="5" s="1"/>
  <c r="M358" i="5"/>
  <c r="N358" i="5" s="1"/>
  <c r="Q355" i="5"/>
  <c r="R355" i="5" s="1"/>
  <c r="I360" i="5"/>
  <c r="J360" i="5" s="1"/>
  <c r="E368" i="5"/>
  <c r="F368" i="5" s="1"/>
  <c r="H362" i="5" l="1"/>
  <c r="G363" i="5" s="1"/>
  <c r="I361" i="5"/>
  <c r="J361" i="5" s="1"/>
  <c r="M359" i="5"/>
  <c r="N359" i="5" s="1"/>
  <c r="S353" i="5"/>
  <c r="T353" i="5" s="1"/>
  <c r="K360" i="5"/>
  <c r="L360" i="5" s="1"/>
  <c r="U352" i="5"/>
  <c r="V352" i="5" s="1"/>
  <c r="C370" i="5"/>
  <c r="D370" i="5" s="1"/>
  <c r="E369" i="5"/>
  <c r="F369" i="5" s="1"/>
  <c r="Q356" i="5"/>
  <c r="R356" i="5" s="1"/>
  <c r="O358" i="5"/>
  <c r="P358" i="5" s="1"/>
  <c r="Q357" i="5" l="1"/>
  <c r="R357" i="5" s="1"/>
  <c r="C371" i="5"/>
  <c r="D371" i="5" s="1"/>
  <c r="U353" i="5"/>
  <c r="V353" i="5" s="1"/>
  <c r="K361" i="5"/>
  <c r="L361" i="5" s="1"/>
  <c r="O359" i="5"/>
  <c r="P359" i="5" s="1"/>
  <c r="I362" i="5"/>
  <c r="J362" i="5" s="1"/>
  <c r="S354" i="5"/>
  <c r="T354" i="5" s="1"/>
  <c r="H363" i="5"/>
  <c r="G364" i="5" s="1"/>
  <c r="E370" i="5"/>
  <c r="F370" i="5" s="1"/>
  <c r="M360" i="5"/>
  <c r="N360" i="5" s="1"/>
  <c r="K362" i="5" l="1"/>
  <c r="L362" i="5" s="1"/>
  <c r="S355" i="5"/>
  <c r="T355" i="5" s="1"/>
  <c r="U354" i="5"/>
  <c r="V354" i="5" s="1"/>
  <c r="I363" i="5"/>
  <c r="J363" i="5" s="1"/>
  <c r="M361" i="5"/>
  <c r="N361" i="5" s="1"/>
  <c r="E371" i="5"/>
  <c r="F371" i="5" s="1"/>
  <c r="C372" i="5"/>
  <c r="D372" i="5" s="1"/>
  <c r="H364" i="5"/>
  <c r="G365" i="5" s="1"/>
  <c r="Q358" i="5"/>
  <c r="R358" i="5" s="1"/>
  <c r="O360" i="5"/>
  <c r="P360" i="5" s="1"/>
  <c r="O361" i="5" l="1"/>
  <c r="P361" i="5" s="1"/>
  <c r="I364" i="5"/>
  <c r="J364" i="5" s="1"/>
  <c r="Q359" i="5"/>
  <c r="R359" i="5" s="1"/>
  <c r="U355" i="5"/>
  <c r="V355" i="5" s="1"/>
  <c r="H365" i="5"/>
  <c r="G366" i="5" s="1"/>
  <c r="S356" i="5"/>
  <c r="T356" i="5" s="1"/>
  <c r="C373" i="5"/>
  <c r="D373" i="5" s="1"/>
  <c r="K363" i="5"/>
  <c r="L363" i="5" s="1"/>
  <c r="E372" i="5"/>
  <c r="F372" i="5" s="1"/>
  <c r="M362" i="5"/>
  <c r="N362" i="5" s="1"/>
  <c r="C374" i="5" l="1"/>
  <c r="D374" i="5" s="1"/>
  <c r="M363" i="5"/>
  <c r="N363" i="5" s="1"/>
  <c r="E373" i="5"/>
  <c r="F373" i="5" s="1"/>
  <c r="Q360" i="5"/>
  <c r="R360" i="5" s="1"/>
  <c r="K364" i="5"/>
  <c r="L364" i="5" s="1"/>
  <c r="I365" i="5"/>
  <c r="J365" i="5" s="1"/>
  <c r="S357" i="5"/>
  <c r="T357" i="5" s="1"/>
  <c r="U356" i="5"/>
  <c r="V356" i="5" s="1"/>
  <c r="H366" i="5"/>
  <c r="G367" i="5" s="1"/>
  <c r="O362" i="5"/>
  <c r="P362" i="5" s="1"/>
  <c r="I366" i="5" l="1"/>
  <c r="J366" i="5" s="1"/>
  <c r="Q361" i="5"/>
  <c r="R361" i="5" s="1"/>
  <c r="M364" i="5"/>
  <c r="N364" i="5" s="1"/>
  <c r="U357" i="5"/>
  <c r="V357" i="5" s="1"/>
  <c r="S358" i="5"/>
  <c r="T358" i="5" s="1"/>
  <c r="K365" i="5"/>
  <c r="L365" i="5" s="1"/>
  <c r="E374" i="5"/>
  <c r="F374" i="5" s="1"/>
  <c r="H367" i="5"/>
  <c r="G368" i="5" s="1"/>
  <c r="C375" i="5"/>
  <c r="D375" i="5" s="1"/>
  <c r="O363" i="5"/>
  <c r="P363" i="5" s="1"/>
  <c r="U358" i="5" l="1"/>
  <c r="V358" i="5" s="1"/>
  <c r="H368" i="5"/>
  <c r="G369" i="5" s="1"/>
  <c r="E375" i="5"/>
  <c r="F375" i="5" s="1"/>
  <c r="K366" i="5"/>
  <c r="L366" i="5" s="1"/>
  <c r="S359" i="5"/>
  <c r="T359" i="5" s="1"/>
  <c r="M365" i="5"/>
  <c r="N365" i="5" s="1"/>
  <c r="Q362" i="5"/>
  <c r="R362" i="5" s="1"/>
  <c r="O364" i="5"/>
  <c r="P364" i="5" s="1"/>
  <c r="C376" i="5"/>
  <c r="D376" i="5" s="1"/>
  <c r="I367" i="5"/>
  <c r="J367" i="5" s="1"/>
  <c r="S360" i="5" l="1"/>
  <c r="T360" i="5" s="1"/>
  <c r="K367" i="5"/>
  <c r="L367" i="5" s="1"/>
  <c r="I368" i="5"/>
  <c r="J368" i="5" s="1"/>
  <c r="Q363" i="5"/>
  <c r="R363" i="5" s="1"/>
  <c r="M366" i="5"/>
  <c r="N366" i="5" s="1"/>
  <c r="H369" i="5"/>
  <c r="G370" i="5" s="1"/>
  <c r="C377" i="5"/>
  <c r="D377" i="5" s="1"/>
  <c r="O365" i="5"/>
  <c r="P365" i="5" s="1"/>
  <c r="U359" i="5"/>
  <c r="V359" i="5" s="1"/>
  <c r="E376" i="5"/>
  <c r="F376" i="5" s="1"/>
  <c r="E377" i="5" l="1"/>
  <c r="F377" i="5" s="1"/>
  <c r="C378" i="5"/>
  <c r="D378" i="5" s="1"/>
  <c r="H370" i="5"/>
  <c r="G371" i="5" s="1"/>
  <c r="M367" i="5"/>
  <c r="N367" i="5" s="1"/>
  <c r="I369" i="5"/>
  <c r="J369" i="5" s="1"/>
  <c r="K368" i="5"/>
  <c r="L368" i="5" s="1"/>
  <c r="O366" i="5"/>
  <c r="P366" i="5" s="1"/>
  <c r="S361" i="5"/>
  <c r="T361" i="5" s="1"/>
  <c r="Q364" i="5"/>
  <c r="R364" i="5" s="1"/>
  <c r="U360" i="5"/>
  <c r="V360" i="5" s="1"/>
  <c r="K369" i="5" l="1"/>
  <c r="L369" i="5" s="1"/>
  <c r="S362" i="5"/>
  <c r="T362" i="5" s="1"/>
  <c r="O367" i="5"/>
  <c r="P367" i="5" s="1"/>
  <c r="I370" i="5"/>
  <c r="J370" i="5" s="1"/>
  <c r="M368" i="5"/>
  <c r="N368" i="5" s="1"/>
  <c r="H371" i="5"/>
  <c r="G372" i="5" s="1"/>
  <c r="U361" i="5"/>
  <c r="V361" i="5" s="1"/>
  <c r="C379" i="5"/>
  <c r="D379" i="5" s="1"/>
  <c r="Q365" i="5"/>
  <c r="R365" i="5" s="1"/>
  <c r="E378" i="5"/>
  <c r="F378" i="5" s="1"/>
  <c r="H372" i="5" l="1"/>
  <c r="G373" i="5" s="1"/>
  <c r="I371" i="5"/>
  <c r="J371" i="5" s="1"/>
  <c r="E379" i="5"/>
  <c r="F379" i="5" s="1"/>
  <c r="Q366" i="5"/>
  <c r="R366" i="5" s="1"/>
  <c r="S363" i="5"/>
  <c r="T363" i="5" s="1"/>
  <c r="U362" i="5"/>
  <c r="V362" i="5" s="1"/>
  <c r="K370" i="5"/>
  <c r="L370" i="5" s="1"/>
  <c r="C380" i="5"/>
  <c r="D380" i="5" s="1"/>
  <c r="O368" i="5"/>
  <c r="P368" i="5" s="1"/>
  <c r="M369" i="5"/>
  <c r="N369" i="5" s="1"/>
  <c r="K371" i="5" l="1"/>
  <c r="L371" i="5" s="1"/>
  <c r="S364" i="5"/>
  <c r="T364" i="5" s="1"/>
  <c r="E380" i="5"/>
  <c r="F380" i="5" s="1"/>
  <c r="O369" i="5"/>
  <c r="P369" i="5" s="1"/>
  <c r="U363" i="5"/>
  <c r="V363" i="5" s="1"/>
  <c r="Q367" i="5"/>
  <c r="R367" i="5" s="1"/>
  <c r="M370" i="5"/>
  <c r="N370" i="5" s="1"/>
  <c r="I372" i="5"/>
  <c r="J372" i="5" s="1"/>
  <c r="C381" i="5"/>
  <c r="D381" i="5" s="1"/>
  <c r="H373" i="5"/>
  <c r="G374" i="5" s="1"/>
  <c r="Q368" i="5" l="1"/>
  <c r="R368" i="5" s="1"/>
  <c r="M371" i="5"/>
  <c r="N371" i="5" s="1"/>
  <c r="U364" i="5"/>
  <c r="V364" i="5" s="1"/>
  <c r="S365" i="5"/>
  <c r="T365" i="5" s="1"/>
  <c r="E381" i="5"/>
  <c r="F381" i="5" s="1"/>
  <c r="I373" i="5"/>
  <c r="J373" i="5" s="1"/>
  <c r="K372" i="5"/>
  <c r="L372" i="5" s="1"/>
  <c r="H374" i="5"/>
  <c r="G375" i="5" s="1"/>
  <c r="O370" i="5"/>
  <c r="P370" i="5" s="1"/>
  <c r="C382" i="5"/>
  <c r="D382" i="5" s="1"/>
  <c r="I374" i="5" l="1"/>
  <c r="J374" i="5" s="1"/>
  <c r="M372" i="5"/>
  <c r="N372" i="5" s="1"/>
  <c r="H375" i="5"/>
  <c r="G376" i="5" s="1"/>
  <c r="K373" i="5"/>
  <c r="L373" i="5" s="1"/>
  <c r="E382" i="5"/>
  <c r="F382" i="5" s="1"/>
  <c r="S366" i="5"/>
  <c r="T366" i="5" s="1"/>
  <c r="U365" i="5"/>
  <c r="V365" i="5" s="1"/>
  <c r="C383" i="5"/>
  <c r="D383" i="5" s="1"/>
  <c r="O371" i="5"/>
  <c r="P371" i="5" s="1"/>
  <c r="Q369" i="5"/>
  <c r="R369" i="5" s="1"/>
  <c r="O372" i="5" l="1"/>
  <c r="P372" i="5" s="1"/>
  <c r="U366" i="5"/>
  <c r="V366" i="5" s="1"/>
  <c r="S367" i="5"/>
  <c r="T367" i="5" s="1"/>
  <c r="E383" i="5"/>
  <c r="F383" i="5" s="1"/>
  <c r="Q370" i="5"/>
  <c r="R370" i="5" s="1"/>
  <c r="H376" i="5"/>
  <c r="G377" i="5" s="1"/>
  <c r="M373" i="5"/>
  <c r="N373" i="5" s="1"/>
  <c r="C384" i="5"/>
  <c r="D384" i="5" s="1"/>
  <c r="I375" i="5"/>
  <c r="J375" i="5" s="1"/>
  <c r="K374" i="5"/>
  <c r="L374" i="5" s="1"/>
  <c r="M374" i="5" l="1"/>
  <c r="N374" i="5" s="1"/>
  <c r="U367" i="5"/>
  <c r="V367" i="5" s="1"/>
  <c r="H377" i="5"/>
  <c r="G378" i="5" s="1"/>
  <c r="Q371" i="5"/>
  <c r="R371" i="5" s="1"/>
  <c r="K375" i="5"/>
  <c r="L375" i="5" s="1"/>
  <c r="S368" i="5"/>
  <c r="T368" i="5" s="1"/>
  <c r="I376" i="5"/>
  <c r="J376" i="5" s="1"/>
  <c r="C385" i="5"/>
  <c r="D385" i="5" s="1"/>
  <c r="O373" i="5"/>
  <c r="P373" i="5" s="1"/>
  <c r="E384" i="5"/>
  <c r="F384" i="5" s="1"/>
  <c r="Q372" i="5" l="1"/>
  <c r="R372" i="5" s="1"/>
  <c r="E385" i="5"/>
  <c r="F385" i="5" s="1"/>
  <c r="H378" i="5"/>
  <c r="G379" i="5" s="1"/>
  <c r="O374" i="5"/>
  <c r="P374" i="5" s="1"/>
  <c r="C386" i="5"/>
  <c r="D386" i="5" s="1"/>
  <c r="I377" i="5"/>
  <c r="J377" i="5" s="1"/>
  <c r="S369" i="5"/>
  <c r="T369" i="5" s="1"/>
  <c r="U368" i="5"/>
  <c r="V368" i="5" s="1"/>
  <c r="K376" i="5"/>
  <c r="L376" i="5" s="1"/>
  <c r="M375" i="5"/>
  <c r="N375" i="5" s="1"/>
  <c r="S370" i="5" l="1"/>
  <c r="T370" i="5" s="1"/>
  <c r="O375" i="5"/>
  <c r="P375" i="5" s="1"/>
  <c r="H379" i="5"/>
  <c r="G380" i="5" s="1"/>
  <c r="K377" i="5"/>
  <c r="L377" i="5" s="1"/>
  <c r="U369" i="5"/>
  <c r="V369" i="5" s="1"/>
  <c r="I378" i="5"/>
  <c r="J378" i="5" s="1"/>
  <c r="M376" i="5"/>
  <c r="N376" i="5" s="1"/>
  <c r="E386" i="5"/>
  <c r="F386" i="5" s="1"/>
  <c r="Q373" i="5"/>
  <c r="R373" i="5" s="1"/>
  <c r="I379" i="5" l="1"/>
  <c r="J379" i="5" s="1"/>
  <c r="H380" i="5"/>
  <c r="G381" i="5" s="1"/>
  <c r="O376" i="5"/>
  <c r="P376" i="5" s="1"/>
  <c r="M377" i="5"/>
  <c r="N377" i="5" s="1"/>
  <c r="S371" i="5"/>
  <c r="T371" i="5" s="1"/>
  <c r="K378" i="5"/>
  <c r="L378" i="5" s="1"/>
  <c r="Q374" i="5"/>
  <c r="R374" i="5" s="1"/>
  <c r="U370" i="5"/>
  <c r="V370" i="5" s="1"/>
  <c r="Q375" i="5" l="1"/>
  <c r="R375" i="5" s="1"/>
  <c r="M378" i="5"/>
  <c r="N378" i="5" s="1"/>
  <c r="O377" i="5"/>
  <c r="P377" i="5" s="1"/>
  <c r="U371" i="5"/>
  <c r="V371" i="5" s="1"/>
  <c r="H381" i="5"/>
  <c r="G382" i="5" s="1"/>
  <c r="I380" i="5"/>
  <c r="J380" i="5" s="1"/>
  <c r="S372" i="5"/>
  <c r="T372" i="5" s="1"/>
  <c r="K379" i="5"/>
  <c r="L379" i="5" s="1"/>
  <c r="M379" i="5" l="1"/>
  <c r="N379" i="5" s="1"/>
  <c r="K380" i="5"/>
  <c r="L380" i="5" s="1"/>
  <c r="S373" i="5"/>
  <c r="T373" i="5" s="1"/>
  <c r="I381" i="5"/>
  <c r="J381" i="5" s="1"/>
  <c r="H382" i="5"/>
  <c r="G383" i="5" s="1"/>
  <c r="U372" i="5"/>
  <c r="V372" i="5" s="1"/>
  <c r="O378" i="5"/>
  <c r="P378" i="5" s="1"/>
  <c r="Q376" i="5"/>
  <c r="R376" i="5" s="1"/>
  <c r="I382" i="5" l="1"/>
  <c r="J382" i="5" s="1"/>
  <c r="Q377" i="5"/>
  <c r="R377" i="5" s="1"/>
  <c r="O379" i="5"/>
  <c r="P379" i="5" s="1"/>
  <c r="M380" i="5"/>
  <c r="N380" i="5" s="1"/>
  <c r="S374" i="5"/>
  <c r="T374" i="5" s="1"/>
  <c r="U373" i="5"/>
  <c r="V373" i="5" s="1"/>
  <c r="K381" i="5"/>
  <c r="L381" i="5" s="1"/>
  <c r="H383" i="5"/>
  <c r="G384" i="5" s="1"/>
  <c r="U374" i="5" l="1"/>
  <c r="V374" i="5" s="1"/>
  <c r="S375" i="5"/>
  <c r="T375" i="5" s="1"/>
  <c r="O380" i="5"/>
  <c r="P380" i="5" s="1"/>
  <c r="Q378" i="5"/>
  <c r="R378" i="5" s="1"/>
  <c r="M381" i="5"/>
  <c r="N381" i="5" s="1"/>
  <c r="H384" i="5"/>
  <c r="G385" i="5" s="1"/>
  <c r="I383" i="5"/>
  <c r="J383" i="5" s="1"/>
  <c r="K382" i="5"/>
  <c r="L382" i="5" s="1"/>
  <c r="H385" i="5" l="1"/>
  <c r="G386" i="5" s="1"/>
  <c r="Q379" i="5"/>
  <c r="R379" i="5" s="1"/>
  <c r="O381" i="5"/>
  <c r="P381" i="5" s="1"/>
  <c r="K383" i="5"/>
  <c r="L383" i="5" s="1"/>
  <c r="S376" i="5"/>
  <c r="T376" i="5" s="1"/>
  <c r="U375" i="5"/>
  <c r="V375" i="5" s="1"/>
  <c r="M382" i="5"/>
  <c r="N382" i="5" s="1"/>
  <c r="I384" i="5"/>
  <c r="J384" i="5" s="1"/>
  <c r="U376" i="5" l="1"/>
  <c r="V376" i="5" s="1"/>
  <c r="I385" i="5"/>
  <c r="J385" i="5" s="1"/>
  <c r="M383" i="5"/>
  <c r="N383" i="5" s="1"/>
  <c r="S377" i="5"/>
  <c r="T377" i="5" s="1"/>
  <c r="K384" i="5"/>
  <c r="L384" i="5" s="1"/>
  <c r="O382" i="5"/>
  <c r="P382" i="5" s="1"/>
  <c r="Q380" i="5"/>
  <c r="R380" i="5" s="1"/>
  <c r="H386" i="5"/>
  <c r="O383" i="5" l="1"/>
  <c r="P383" i="5" s="1"/>
  <c r="I386" i="5"/>
  <c r="J386" i="5" s="1"/>
  <c r="S378" i="5"/>
  <c r="T378" i="5" s="1"/>
  <c r="Q381" i="5"/>
  <c r="R381" i="5" s="1"/>
  <c r="U377" i="5"/>
  <c r="V377" i="5" s="1"/>
  <c r="M384" i="5"/>
  <c r="N384" i="5" s="1"/>
  <c r="K385" i="5"/>
  <c r="L385" i="5" s="1"/>
  <c r="Q382" i="5" l="1"/>
  <c r="R382" i="5" s="1"/>
  <c r="M385" i="5"/>
  <c r="N385" i="5" s="1"/>
  <c r="S379" i="5"/>
  <c r="T379" i="5" s="1"/>
  <c r="O384" i="5"/>
  <c r="P384" i="5" s="1"/>
  <c r="K386" i="5"/>
  <c r="L386" i="5" s="1"/>
  <c r="U378" i="5"/>
  <c r="V378" i="5" s="1"/>
  <c r="U379" i="5" l="1"/>
  <c r="V379" i="5" s="1"/>
  <c r="O385" i="5"/>
  <c r="P385" i="5" s="1"/>
  <c r="S380" i="5"/>
  <c r="T380" i="5" s="1"/>
  <c r="M386" i="5"/>
  <c r="N386" i="5" s="1"/>
  <c r="Q383" i="5"/>
  <c r="R383" i="5" s="1"/>
  <c r="O386" i="5" l="1"/>
  <c r="P386" i="5" s="1"/>
  <c r="Q384" i="5"/>
  <c r="R384" i="5" s="1"/>
  <c r="S381" i="5"/>
  <c r="T381" i="5" s="1"/>
  <c r="U380" i="5"/>
  <c r="V380" i="5" s="1"/>
  <c r="U381" i="5" l="1"/>
  <c r="V381" i="5" s="1"/>
  <c r="S382" i="5"/>
  <c r="T382" i="5" s="1"/>
  <c r="Q385" i="5"/>
  <c r="R385" i="5" s="1"/>
  <c r="Q386" i="5" l="1"/>
  <c r="R386" i="5" s="1"/>
  <c r="U382" i="5"/>
  <c r="V382" i="5" s="1"/>
  <c r="S383" i="5"/>
  <c r="T383" i="5" s="1"/>
  <c r="U383" i="5" l="1"/>
  <c r="V383" i="5" s="1"/>
  <c r="S384" i="5"/>
  <c r="T384" i="5" s="1"/>
  <c r="U384" i="5" l="1"/>
  <c r="V384" i="5" s="1"/>
  <c r="S385" i="5"/>
  <c r="T385" i="5" s="1"/>
  <c r="U385" i="5" l="1"/>
  <c r="V385" i="5" s="1"/>
  <c r="S386" i="5"/>
  <c r="T386" i="5" s="1"/>
  <c r="U386" i="5" l="1"/>
  <c r="V38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 vallejo</author>
  </authors>
  <commentList>
    <comment ref="F58" authorId="0" shapeId="0" xr:uid="{139504F7-5569-AF4B-B697-0B3B1E089580}">
      <text>
        <r>
          <rPr>
            <sz val="12"/>
            <color rgb="FF000000"/>
            <rFont val="Tahoma"/>
            <family val="2"/>
          </rPr>
          <t>Se marcarán en rojo aquellos valores menores al resto, y se marcará en verde aquellos valores mayores a los demás.</t>
        </r>
      </text>
    </comment>
  </commentList>
</comments>
</file>

<file path=xl/sharedStrings.xml><?xml version="1.0" encoding="utf-8"?>
<sst xmlns="http://schemas.openxmlformats.org/spreadsheetml/2006/main" count="799" uniqueCount="168">
  <si>
    <t>Gas</t>
  </si>
  <si>
    <t>Internet</t>
  </si>
  <si>
    <t>TOTAL</t>
  </si>
  <si>
    <t>#</t>
  </si>
  <si>
    <t>Balance</t>
  </si>
  <si>
    <t>BALANCE</t>
  </si>
  <si>
    <t>NOTAS ESTE MES</t>
  </si>
  <si>
    <t>NOTAS PARA EL SIGUIENTE MES</t>
  </si>
  <si>
    <t>GASTOS TOTALES</t>
  </si>
  <si>
    <t>INGRESOS TOTALES</t>
  </si>
  <si>
    <t>SALDO RESTANTE</t>
  </si>
  <si>
    <t>PRESUPUESTO</t>
  </si>
  <si>
    <t>RESUMEN DE INGRESOS</t>
  </si>
  <si>
    <t>RESUMEN DE GASTOS</t>
  </si>
  <si>
    <t>AHORRO</t>
  </si>
  <si>
    <t>DEUDAS</t>
  </si>
  <si>
    <t>Fecha de inicio</t>
  </si>
  <si>
    <t>PAGADO</t>
  </si>
  <si>
    <t>DESCRIPCIÓN</t>
  </si>
  <si>
    <t>META</t>
  </si>
  <si>
    <t>AHORRADO</t>
  </si>
  <si>
    <t>TOTAL RESTANTE</t>
  </si>
  <si>
    <t>PENDIENTE</t>
  </si>
  <si>
    <t>META DE AHORRO</t>
  </si>
  <si>
    <t>AHORRO A LA FECHA</t>
  </si>
  <si>
    <t>AHORRO PENDIENTE</t>
  </si>
  <si>
    <t># DE MESES NECESARIOS</t>
  </si>
  <si>
    <t># DE MESES RESTANTES</t>
  </si>
  <si>
    <t>Boda</t>
  </si>
  <si>
    <t>Vacaciones</t>
  </si>
  <si>
    <t>Carro Nuevo</t>
  </si>
  <si>
    <t>Entrada Apartamento</t>
  </si>
  <si>
    <t>El método 'Bola de Nieve' es una estrategia de reducción de deuda en la que se paga la deuda en orden de menor a mayor, ganando impulso a medida que elimina cada saldo restante. Cuando la deuda más pequeña se paga en su totalidad, transfiere el pago mínimo que estaba haciendo de esa deuda al siguiente pago de deuda más pequeño. Ingrese sus deudas en orden de menor a mayor, así como su pago adicional mensual y su pago inicial único y desplácese hacia abajo para ver cuándo estará libre de deudas.</t>
  </si>
  <si>
    <t>MES</t>
  </si>
  <si>
    <t>PAGO</t>
  </si>
  <si>
    <t>Deuda 1</t>
  </si>
  <si>
    <t>Deuda 2</t>
  </si>
  <si>
    <t>Deuda 3</t>
  </si>
  <si>
    <t>Deuda 4</t>
  </si>
  <si>
    <t>Deuda 5</t>
  </si>
  <si>
    <t>Deuda 6</t>
  </si>
  <si>
    <t>Deuda 7</t>
  </si>
  <si>
    <t>Deuda 8</t>
  </si>
  <si>
    <t>Deuda 9</t>
  </si>
  <si>
    <t>Deuda 10</t>
  </si>
  <si>
    <t>Pago Mínimo</t>
  </si>
  <si>
    <t>Tasa de Interés</t>
  </si>
  <si>
    <t>Casa</t>
  </si>
  <si>
    <t>Universidad</t>
  </si>
  <si>
    <t>Carro</t>
  </si>
  <si>
    <t>Tarjeta de Crédito 2</t>
  </si>
  <si>
    <t>Tarjeta de Crédito 1</t>
  </si>
  <si>
    <t>PAGO MÍNIMO MENSUAL</t>
  </si>
  <si>
    <t>DEUDA TOTAL INICIAL</t>
  </si>
  <si>
    <t>Pago Mensual Adicional</t>
  </si>
  <si>
    <t>Pago Inicial Único</t>
  </si>
  <si>
    <t>REGISTRO DE GASTOS</t>
  </si>
  <si>
    <t>Hipoteca</t>
  </si>
  <si>
    <t>Electricidad</t>
  </si>
  <si>
    <t>Agua</t>
  </si>
  <si>
    <t>PROYECTADO</t>
  </si>
  <si>
    <t>RECIBIDO</t>
  </si>
  <si>
    <t>VALOR</t>
  </si>
  <si>
    <t>FONDOS DE AHORRO TOTALES</t>
  </si>
  <si>
    <t>AHORRO ACTUAL</t>
  </si>
  <si>
    <t>AHORRO MENSUAL</t>
  </si>
  <si>
    <t>Sueldo</t>
  </si>
  <si>
    <t>Otros Ingresos</t>
  </si>
  <si>
    <t>Renta</t>
  </si>
  <si>
    <t>Ventas</t>
  </si>
  <si>
    <t>Teléfono</t>
  </si>
  <si>
    <t>Gimnasio</t>
  </si>
  <si>
    <t>REAL</t>
  </si>
  <si>
    <t>FACTURAS</t>
  </si>
  <si>
    <t>Tarjeta de Crédito</t>
  </si>
  <si>
    <t>Prestamo Universidad</t>
  </si>
  <si>
    <t>Supermercado</t>
  </si>
  <si>
    <t>Domicilios</t>
  </si>
  <si>
    <t>Compras</t>
  </si>
  <si>
    <t>Bar</t>
  </si>
  <si>
    <t>Salud</t>
  </si>
  <si>
    <t>Entretenimiento</t>
  </si>
  <si>
    <t>Cine</t>
  </si>
  <si>
    <t>Comida</t>
  </si>
  <si>
    <t>Hot dogs</t>
  </si>
  <si>
    <t>Ropa</t>
  </si>
  <si>
    <t>Salida Viernes</t>
  </si>
  <si>
    <t>Cena Aniversario</t>
  </si>
  <si>
    <t>Cervezas</t>
  </si>
  <si>
    <t>Cita Médica</t>
  </si>
  <si>
    <t>Juegos Playstation</t>
  </si>
  <si>
    <t>Función Avatar</t>
  </si>
  <si>
    <t>Productos Limpieza</t>
  </si>
  <si>
    <t>Corbata Papá</t>
  </si>
  <si>
    <t>Zapatos Primo</t>
  </si>
  <si>
    <t>Saco</t>
  </si>
  <si>
    <t>Concierto</t>
  </si>
  <si>
    <t>Seguro Carro</t>
  </si>
  <si>
    <t>ENERO</t>
  </si>
  <si>
    <t>Rappi</t>
  </si>
  <si>
    <t>AQUÍ PUEDES PONER LAS NOVEDADES DEL MES</t>
  </si>
  <si>
    <t>AQUÍ PUEDES PONER LOS PUNTOS A TENER EN CUENTA PARA EL PRÓXIMO MES</t>
  </si>
  <si>
    <t>Viaje</t>
  </si>
  <si>
    <t>Apartamento</t>
  </si>
  <si>
    <t>Viaje 2</t>
  </si>
  <si>
    <t>Carro 2</t>
  </si>
  <si>
    <t>Tecnología</t>
  </si>
  <si>
    <t>FEBRERO</t>
  </si>
  <si>
    <t>MARZO</t>
  </si>
  <si>
    <t>ABRIL</t>
  </si>
  <si>
    <t>MAYO</t>
  </si>
  <si>
    <t>Llena estos campos no obligatorios</t>
  </si>
  <si>
    <t>Llena estos campos obligatorios</t>
  </si>
  <si>
    <t>FONDO DE AHORROS</t>
  </si>
  <si>
    <t>BOLA DE NIEVE</t>
  </si>
  <si>
    <t>CONFIGURACIÓN</t>
  </si>
  <si>
    <t>REPORTE ANUAL</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</si>
  <si>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</si>
  <si>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</si>
  <si>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</si>
  <si>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</si>
  <si>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</si>
  <si>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</si>
  <si>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</si>
  <si>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</si>
  <si>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</si>
  <si>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</si>
  <si>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</si>
  <si>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</si>
  <si>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</si>
  <si>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</si>
  <si>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</si>
  <si>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</si>
  <si>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</si>
  <si>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</si>
  <si>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</si>
  <si>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GASTO REAL POR MES</t>
  </si>
  <si>
    <t>Resumen de Ingresos</t>
  </si>
  <si>
    <t>Presupuesto</t>
  </si>
  <si>
    <t>Facturas</t>
  </si>
  <si>
    <t>Resumen de Gastos</t>
  </si>
  <si>
    <t>Ahorro</t>
  </si>
  <si>
    <t>Deudas</t>
  </si>
  <si>
    <t>Descripción</t>
  </si>
  <si>
    <t>Día de Pago</t>
  </si>
  <si>
    <t>Proyectado</t>
  </si>
  <si>
    <t>Recibido</t>
  </si>
  <si>
    <t>Valor</t>
  </si>
  <si>
    <t>Pagado</t>
  </si>
  <si>
    <t>Real</t>
  </si>
  <si>
    <t>Meta</t>
  </si>
  <si>
    <t>Ahorrado</t>
  </si>
  <si>
    <t>Pendiente</t>
  </si>
  <si>
    <t>Fecha del Gasto</t>
  </si>
  <si>
    <t>GASTO</t>
  </si>
  <si>
    <t>%</t>
  </si>
  <si>
    <t>GASTOS</t>
  </si>
  <si>
    <t>Ingresa el tipo de ingresos, facturas, gastos, ahorros y deudas que tienes.</t>
  </si>
  <si>
    <t>Llena estos campos</t>
  </si>
  <si>
    <t>Los campos en gris se modifican automáticamente (NO MODIFICAR)</t>
  </si>
  <si>
    <t>Registra tus ingresos, facturas, gastos, ahorros y deudas del mes. Celdas duplicadas se marcarán en rojo como advertencia.</t>
  </si>
  <si>
    <t>Este es un resumen anual y se llena de manera automática</t>
  </si>
  <si>
    <t>NO MODIFICAR</t>
  </si>
  <si>
    <t>Registra aquí las metas de ahorro que tengas</t>
  </si>
  <si>
    <t>Registra las diferentes deudas que tienes y mira cuánto tiempo te va a llevar pagarlas con el método Bola de Nieve</t>
  </si>
  <si>
    <t>Te recomendamos revisar el video tutorial para más información</t>
  </si>
  <si>
    <t>Categoría</t>
  </si>
  <si>
    <t>02/30/2025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</si>
</sst>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0"/>
    <numFmt numFmtId="165" formatCode="d&quot; - &quot;mmm"/>
    <numFmt numFmtId="166" formatCode="d&quot; - &quot;mmm&quot; - &quot;yyyy"/>
    <numFmt numFmtId="167" formatCode="dd/mm/yyyy;@"/>
    <numFmt numFmtId="168" formatCode="[$$]#,##0"/>
    <numFmt numFmtId="169" formatCode="0.0"/>
    <numFmt numFmtId="170" formatCode="&quot;$&quot;#,##0"/>
  </numFmts>
  <fonts count="44">
    <font>
      <sz val="10"/>
      <color rgb="FF000000"/>
      <name val="Arial"/>
      <scheme val="minor"/>
    </font>
    <font>
      <sz val="10"/>
      <color rgb="FFA3A0D3"/>
      <name val="Lato"/>
    </font>
    <font>
      <sz val="10"/>
      <name val="Arial"/>
      <family val="2"/>
    </font>
    <font>
      <sz val="10"/>
      <color rgb="FF666666"/>
      <name val="Lato"/>
    </font>
    <font>
      <sz val="10"/>
      <color theme="1"/>
      <name val="Lato"/>
    </font>
    <font>
      <sz val="10"/>
      <color theme="0"/>
      <name val="Lato"/>
    </font>
    <font>
      <sz val="10"/>
      <color rgb="FFFFFFFF"/>
      <name val="Lato"/>
    </font>
    <font>
      <sz val="10"/>
      <color rgb="FF666666"/>
      <name val="Lato"/>
    </font>
    <font>
      <i/>
      <sz val="10"/>
      <color rgb="FF666666"/>
      <name val="Lato"/>
    </font>
    <font>
      <sz val="10"/>
      <color rgb="FF000000"/>
      <name val="Arial"/>
      <family val="2"/>
      <scheme val="minor"/>
    </font>
    <font>
      <sz val="8"/>
      <name val="Arial"/>
      <family val="2"/>
      <scheme val="minor"/>
    </font>
    <font>
      <sz val="10"/>
      <color theme="0"/>
      <name val="Lato"/>
      <family val="2"/>
    </font>
    <font>
      <sz val="10"/>
      <color rgb="FF666666"/>
      <name val="Lato"/>
      <family val="2"/>
    </font>
    <font>
      <sz val="10"/>
      <color rgb="FFFFFFFF"/>
      <name val="Lato"/>
      <family val="2"/>
    </font>
    <font>
      <sz val="10"/>
      <color theme="1"/>
      <name val="Lato"/>
      <family val="2"/>
    </font>
    <font>
      <b/>
      <sz val="10"/>
      <name val="Lato"/>
      <family val="2"/>
    </font>
    <font>
      <sz val="24"/>
      <color rgb="FFFFFFFF"/>
      <name val="Lato"/>
      <family val="2"/>
    </font>
    <font>
      <sz val="10"/>
      <color rgb="FF000000"/>
      <name val="Lato"/>
      <family val="2"/>
    </font>
    <font>
      <sz val="10"/>
      <name val="Lato"/>
      <family val="2"/>
    </font>
    <font>
      <sz val="10"/>
      <color rgb="FF000000"/>
      <name val="Arial"/>
      <family val="2"/>
      <scheme val="minor"/>
    </font>
    <font>
      <sz val="10"/>
      <name val="Arial"/>
      <family val="2"/>
      <scheme val="minor"/>
    </font>
    <font>
      <sz val="10"/>
      <color theme="1"/>
      <name val="Antone"/>
    </font>
    <font>
      <b/>
      <sz val="28"/>
      <color rgb="FFFFFFFF"/>
      <name val="Antone"/>
    </font>
    <font>
      <sz val="11"/>
      <color theme="1"/>
      <name val="Antone"/>
    </font>
    <font>
      <sz val="10"/>
      <color rgb="FF000000"/>
      <name val="Antone"/>
    </font>
    <font>
      <sz val="10"/>
      <color theme="1"/>
      <name val="Arial"/>
      <family val="2"/>
      <scheme val="minor"/>
    </font>
    <font>
      <b/>
      <sz val="28"/>
      <color rgb="FFFFFFFF"/>
      <name val="Arial"/>
      <family val="2"/>
      <scheme val="minor"/>
    </font>
    <font>
      <sz val="10"/>
      <color theme="0"/>
      <name val="Arial"/>
      <family val="2"/>
      <scheme val="minor"/>
    </font>
    <font>
      <sz val="50"/>
      <color theme="1"/>
      <name val="Antone"/>
    </font>
    <font>
      <b/>
      <sz val="10"/>
      <name val="Antone"/>
    </font>
    <font>
      <sz val="24"/>
      <color theme="1"/>
      <name val="Antone"/>
    </font>
    <font>
      <sz val="24"/>
      <color rgb="FFFFFFFF"/>
      <name val="Antone"/>
    </font>
    <font>
      <sz val="10"/>
      <name val="Antone"/>
    </font>
    <font>
      <sz val="18"/>
      <color theme="1"/>
      <name val="Antone"/>
    </font>
    <font>
      <b/>
      <sz val="10"/>
      <color theme="1"/>
      <name val="Antone"/>
    </font>
    <font>
      <b/>
      <sz val="11"/>
      <color theme="0"/>
      <name val="Antone"/>
    </font>
    <font>
      <sz val="9"/>
      <name val="Antone"/>
    </font>
    <font>
      <sz val="10"/>
      <color rgb="FF666666"/>
      <name val="Antone"/>
    </font>
    <font>
      <sz val="10"/>
      <color theme="0"/>
      <name val="Antone"/>
    </font>
    <font>
      <b/>
      <sz val="11"/>
      <color rgb="FFFFFFFF"/>
      <name val="Antone"/>
    </font>
    <font>
      <b/>
      <sz val="11"/>
      <color theme="1"/>
      <name val="Antone"/>
    </font>
    <font>
      <b/>
      <sz val="20"/>
      <color theme="1"/>
      <name val="Antone"/>
    </font>
    <font>
      <sz val="12"/>
      <color rgb="FF000000"/>
      <name val="Tahoma"/>
      <family val="2"/>
    </font>
    <font>
      <sz val="11"/>
      <color theme="1"/>
      <name val="Arial"/>
      <family val="2"/>
      <scheme val="minor"/>
    </font>
  </fonts>
  <fills count="3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8F2EB"/>
        <bgColor rgb="FFF8F2EB"/>
      </patternFill>
    </fill>
    <fill>
      <patternFill patternType="solid">
        <fgColor rgb="FF002F4A"/>
        <bgColor indexed="64"/>
      </patternFill>
    </fill>
    <fill>
      <patternFill patternType="solid">
        <fgColor rgb="FFFFD800"/>
        <bgColor indexed="64"/>
      </patternFill>
    </fill>
    <fill>
      <patternFill patternType="solid">
        <fgColor rgb="FFFFD800"/>
        <bgColor rgb="FFE6E3FE"/>
      </patternFill>
    </fill>
    <fill>
      <patternFill patternType="solid">
        <fgColor rgb="FF002F4A"/>
        <bgColor rgb="FFCBC7FC"/>
      </patternFill>
    </fill>
    <fill>
      <patternFill patternType="solid">
        <fgColor rgb="FF002F4A"/>
        <bgColor rgb="FFB5EECB"/>
      </patternFill>
    </fill>
    <fill>
      <patternFill patternType="solid">
        <fgColor rgb="FF002F4A"/>
        <bgColor rgb="FFFFBFBE"/>
      </patternFill>
    </fill>
    <fill>
      <patternFill patternType="solid">
        <fgColor rgb="FF002F4A"/>
        <bgColor rgb="FFFEC8A7"/>
      </patternFill>
    </fill>
    <fill>
      <patternFill patternType="solid">
        <fgColor rgb="FFFFD800"/>
        <bgColor rgb="FFDBF7E5"/>
      </patternFill>
    </fill>
    <fill>
      <patternFill patternType="solid">
        <fgColor rgb="FFFFD800"/>
        <bgColor rgb="FFFFDFDE"/>
      </patternFill>
    </fill>
    <fill>
      <patternFill patternType="solid">
        <fgColor rgb="FFFFD800"/>
        <bgColor rgb="FFFFE3D2"/>
      </patternFill>
    </fill>
    <fill>
      <patternFill patternType="solid">
        <fgColor rgb="FF002F4A"/>
        <bgColor theme="6"/>
      </patternFill>
    </fill>
    <fill>
      <patternFill patternType="solid">
        <fgColor theme="8" tint="0.79998168889431442"/>
        <bgColor rgb="FFF8F2EB"/>
      </patternFill>
    </fill>
    <fill>
      <patternFill patternType="solid">
        <fgColor rgb="FFFFD800"/>
        <bgColor rgb="FFF8F2EB"/>
      </patternFill>
    </fill>
    <fill>
      <patternFill patternType="solid">
        <fgColor theme="0"/>
        <bgColor rgb="FFFEF2EE"/>
      </patternFill>
    </fill>
    <fill>
      <patternFill patternType="solid">
        <fgColor theme="0"/>
        <bgColor indexed="64"/>
      </patternFill>
    </fill>
    <fill>
      <patternFill patternType="solid">
        <fgColor rgb="FFFFA300"/>
        <bgColor rgb="FF741B47"/>
      </patternFill>
    </fill>
    <fill>
      <patternFill patternType="solid">
        <fgColor rgb="FFFFA300"/>
        <bgColor indexed="64"/>
      </patternFill>
    </fill>
    <fill>
      <patternFill patternType="solid">
        <fgColor theme="0" tint="-4.9989318521683403E-2"/>
        <bgColor rgb="FFFEF2EE"/>
      </patternFill>
    </fill>
    <fill>
      <patternFill patternType="solid">
        <fgColor theme="0" tint="-4.9989318521683403E-2"/>
        <bgColor indexed="64"/>
      </patternFill>
    </fill>
    <fill>
      <patternFill patternType="solid">
        <fgColor theme="0" tint="-4.9989318521683403E-2"/>
        <bgColor rgb="FFFEE6E2"/>
      </patternFill>
    </fill>
    <fill>
      <patternFill patternType="solid">
        <fgColor theme="0" tint="-4.9989318521683403E-2"/>
        <bgColor theme="0"/>
      </patternFill>
    </fill>
    <fill>
      <patternFill patternType="solid">
        <fgColor theme="0"/>
        <bgColor rgb="FFFFE3D2"/>
      </patternFill>
    </fill>
    <fill>
      <patternFill patternType="solid">
        <fgColor rgb="FFFFD800"/>
        <bgColor rgb="FFFEE6E2"/>
      </patternFill>
    </fill>
    <fill>
      <patternFill patternType="solid">
        <fgColor theme="1"/>
        <bgColor rgb="FFB9D2D7"/>
      </patternFill>
    </fill>
    <fill>
      <patternFill patternType="solid">
        <fgColor theme="0"/>
        <bgColor rgb="FFDBF7E5"/>
      </patternFill>
    </fill>
    <fill>
      <patternFill patternType="solid">
        <fgColor theme="0" tint="-4.9989318521683403E-2"/>
        <bgColor rgb="FFDBF7E5"/>
      </patternFill>
    </fill>
    <fill>
      <patternFill patternType="solid">
        <fgColor theme="0" tint="-4.9989318521683403E-2"/>
        <bgColor rgb="FFFFE3D2"/>
      </patternFill>
    </fill>
    <fill>
      <patternFill patternType="solid">
        <fgColor theme="8" tint="0.79998168889431442"/>
        <bgColor indexed="64"/>
      </patternFill>
    </fill>
  </fills>
  <borders count="70">
    <border>
      <left/>
      <right/>
      <top/>
      <bottom/>
      <diagonal/>
    </border>
    <border>
      <left style="thin">
        <color rgb="FFEFEFEF"/>
      </left>
      <right/>
      <top style="thin">
        <color rgb="FFEFEFEF"/>
      </top>
      <bottom/>
      <diagonal/>
    </border>
    <border>
      <left/>
      <right style="thin">
        <color rgb="FFEFEFEF"/>
      </right>
      <top style="thin">
        <color rgb="FFEFEFEF"/>
      </top>
      <bottom/>
      <diagonal/>
    </border>
    <border>
      <left style="thin">
        <color rgb="FFEFEFEF"/>
      </left>
      <right/>
      <top/>
      <bottom style="thin">
        <color rgb="FFEFEFEF"/>
      </bottom>
      <diagonal/>
    </border>
    <border>
      <left/>
      <right style="thin">
        <color rgb="FFEFEFEF"/>
      </right>
      <top/>
      <bottom style="thin">
        <color rgb="FFEFEFEF"/>
      </bottom>
      <diagonal/>
    </border>
    <border>
      <left style="thin">
        <color rgb="FFEFEFEF"/>
      </left>
      <right style="thin">
        <color rgb="FFEFEFEF"/>
      </right>
      <top style="thin">
        <color rgb="FFEFEFEF"/>
      </top>
      <bottom style="thin">
        <color rgb="FFEFEFEF"/>
      </bottom>
      <diagonal/>
    </border>
    <border>
      <left style="thin">
        <color rgb="FFEFEFEF"/>
      </left>
      <right/>
      <top style="thin">
        <color rgb="FFEFEFEF"/>
      </top>
      <bottom style="thin">
        <color rgb="FFEFEFEF"/>
      </bottom>
      <diagonal/>
    </border>
    <border>
      <left/>
      <right style="thin">
        <color rgb="FFEFEFEF"/>
      </right>
      <top style="thin">
        <color rgb="FFEFEFEF"/>
      </top>
      <bottom style="thin">
        <color rgb="FFEFEFEF"/>
      </bottom>
      <diagonal/>
    </border>
    <border>
      <left/>
      <right/>
      <top style="thin">
        <color rgb="FFEFEFEF"/>
      </top>
      <bottom style="thin">
        <color rgb="FFEFEFE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rgb="FFEFEFEF"/>
      </bottom>
      <diagonal/>
    </border>
    <border>
      <left style="medium">
        <color indexed="64"/>
      </left>
      <right style="thin">
        <color rgb="FFEFEFEF"/>
      </right>
      <top style="thin">
        <color rgb="FFEFEFEF"/>
      </top>
      <bottom style="thin">
        <color rgb="FFEFEFEF"/>
      </bottom>
      <diagonal/>
    </border>
    <border>
      <left style="thin">
        <color rgb="FFEFEFEF"/>
      </left>
      <right style="medium">
        <color indexed="64"/>
      </right>
      <top style="thin">
        <color rgb="FFEFEFEF"/>
      </top>
      <bottom style="thin">
        <color rgb="FFEFEFEF"/>
      </bottom>
      <diagonal/>
    </border>
    <border>
      <left style="thin">
        <color rgb="FFEFEFEF"/>
      </left>
      <right style="thin">
        <color rgb="FFEFEFEF"/>
      </right>
      <top style="thin">
        <color rgb="FFEFEFEF"/>
      </top>
      <bottom/>
      <diagonal/>
    </border>
    <border>
      <left style="thin">
        <color rgb="FFEFEFEF"/>
      </left>
      <right style="medium">
        <color indexed="64"/>
      </right>
      <top style="thin">
        <color rgb="FFEFEFE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EFEFEF"/>
      </right>
      <top/>
      <bottom style="thin">
        <color rgb="FFEFEFEF"/>
      </bottom>
      <diagonal/>
    </border>
    <border>
      <left style="thin">
        <color rgb="FFEFEFEF"/>
      </left>
      <right style="thin">
        <color rgb="FFEFEFEF"/>
      </right>
      <top/>
      <bottom style="thin">
        <color rgb="FFEFEFEF"/>
      </bottom>
      <diagonal/>
    </border>
    <border>
      <left style="thin">
        <color rgb="FFEFEFEF"/>
      </left>
      <right style="medium">
        <color indexed="64"/>
      </right>
      <top/>
      <bottom style="thin">
        <color rgb="FFEFEFEF"/>
      </bottom>
      <diagonal/>
    </border>
    <border>
      <left style="medium">
        <color indexed="64"/>
      </left>
      <right style="thin">
        <color rgb="FFEFEFEF"/>
      </right>
      <top style="thin">
        <color rgb="FFEFEFEF"/>
      </top>
      <bottom style="medium">
        <color indexed="64"/>
      </bottom>
      <diagonal/>
    </border>
    <border>
      <left style="thin">
        <color rgb="FFEFEFEF"/>
      </left>
      <right style="thin">
        <color rgb="FFEFEFEF"/>
      </right>
      <top style="thin">
        <color rgb="FFEFEFEF"/>
      </top>
      <bottom style="medium">
        <color indexed="64"/>
      </bottom>
      <diagonal/>
    </border>
    <border>
      <left style="thin">
        <color rgb="FFEFEFEF"/>
      </left>
      <right style="medium">
        <color indexed="64"/>
      </right>
      <top style="thin">
        <color rgb="FFEFEFEF"/>
      </top>
      <bottom style="medium">
        <color indexed="64"/>
      </bottom>
      <diagonal/>
    </border>
    <border>
      <left style="medium">
        <color indexed="64"/>
      </left>
      <right style="thin">
        <color rgb="FFEFEFEF"/>
      </right>
      <top/>
      <bottom style="medium">
        <color indexed="64"/>
      </bottom>
      <diagonal/>
    </border>
    <border>
      <left style="thin">
        <color rgb="FFEFEFEF"/>
      </left>
      <right style="thin">
        <color rgb="FFEFEFEF"/>
      </right>
      <top/>
      <bottom style="medium">
        <color indexed="64"/>
      </bottom>
      <diagonal/>
    </border>
    <border>
      <left style="thin">
        <color rgb="FFEFEFEF"/>
      </left>
      <right style="medium">
        <color indexed="64"/>
      </right>
      <top/>
      <bottom style="medium">
        <color indexed="64"/>
      </bottom>
      <diagonal/>
    </border>
    <border>
      <left/>
      <right style="thin">
        <color rgb="FFEFEFEF"/>
      </right>
      <top/>
      <bottom style="medium">
        <color indexed="64"/>
      </bottom>
      <diagonal/>
    </border>
    <border>
      <left style="medium">
        <color indexed="64"/>
      </left>
      <right/>
      <top style="thin">
        <color rgb="FFEFEFEF"/>
      </top>
      <bottom style="thin">
        <color rgb="FFEFEFEF"/>
      </bottom>
      <diagonal/>
    </border>
    <border>
      <left/>
      <right style="thin">
        <color rgb="FFEFEFEF"/>
      </right>
      <top style="medium">
        <color indexed="64"/>
      </top>
      <bottom style="medium">
        <color indexed="64"/>
      </bottom>
      <diagonal/>
    </border>
    <border>
      <left style="thin">
        <color rgb="FFEFEFEF"/>
      </left>
      <right/>
      <top style="medium">
        <color indexed="64"/>
      </top>
      <bottom style="medium">
        <color indexed="64"/>
      </bottom>
      <diagonal/>
    </border>
    <border>
      <left/>
      <right style="medium">
        <color indexed="64"/>
      </right>
      <top style="thin">
        <color rgb="FFEFEFEF"/>
      </top>
      <bottom style="thin">
        <color rgb="FFEFEFEF"/>
      </bottom>
      <diagonal/>
    </border>
    <border>
      <left style="medium">
        <color indexed="64"/>
      </left>
      <right/>
      <top style="thin">
        <color rgb="FFEFEFEF"/>
      </top>
      <bottom style="medium">
        <color indexed="64"/>
      </bottom>
      <diagonal/>
    </border>
    <border>
      <left/>
      <right style="thin">
        <color rgb="FFEFEFEF"/>
      </right>
      <top style="thin">
        <color rgb="FFEFEFEF"/>
      </top>
      <bottom style="medium">
        <color indexed="64"/>
      </bottom>
      <diagonal/>
    </border>
    <border>
      <left style="thin">
        <color rgb="FFEFEFEF"/>
      </left>
      <right/>
      <top style="thin">
        <color rgb="FFEFEFEF"/>
      </top>
      <bottom style="medium">
        <color indexed="64"/>
      </bottom>
      <diagonal/>
    </border>
    <border>
      <left/>
      <right/>
      <top style="thin">
        <color rgb="FFEFEFEF"/>
      </top>
      <bottom style="medium">
        <color indexed="64"/>
      </bottom>
      <diagonal/>
    </border>
    <border>
      <left/>
      <right style="medium">
        <color indexed="64"/>
      </right>
      <top style="thin">
        <color rgb="FFEFEFEF"/>
      </top>
      <bottom style="medium">
        <color indexed="64"/>
      </bottom>
      <diagonal/>
    </border>
    <border>
      <left style="medium">
        <color indexed="64"/>
      </left>
      <right/>
      <top style="medium">
        <color indexed="64"/>
      </top>
      <bottom style="thin">
        <color rgb="FFEFEFEF"/>
      </bottom>
      <diagonal/>
    </border>
    <border>
      <left/>
      <right style="thin">
        <color rgb="FFEFEFEF"/>
      </right>
      <top style="medium">
        <color indexed="64"/>
      </top>
      <bottom style="thin">
        <color rgb="FFEFEFEF"/>
      </bottom>
      <diagonal/>
    </border>
    <border>
      <left style="thin">
        <color rgb="FFEFEFEF"/>
      </left>
      <right/>
      <top style="medium">
        <color indexed="64"/>
      </top>
      <bottom style="thin">
        <color rgb="FFEFEFEF"/>
      </bottom>
      <diagonal/>
    </border>
    <border>
      <left/>
      <right/>
      <top style="medium">
        <color indexed="64"/>
      </top>
      <bottom style="thin">
        <color rgb="FFEFEFEF"/>
      </bottom>
      <diagonal/>
    </border>
    <border>
      <left/>
      <right style="medium">
        <color indexed="64"/>
      </right>
      <top style="medium">
        <color indexed="64"/>
      </top>
      <bottom style="thin">
        <color rgb="FFEFEFEF"/>
      </bottom>
      <diagonal/>
    </border>
    <border>
      <left style="medium">
        <color indexed="64"/>
      </left>
      <right style="thin">
        <color rgb="FFEFEFEF"/>
      </right>
      <top style="medium">
        <color indexed="64"/>
      </top>
      <bottom style="thin">
        <color rgb="FFEFEFEF"/>
      </bottom>
      <diagonal/>
    </border>
    <border>
      <left style="thin">
        <color rgb="FFEFEFEF"/>
      </left>
      <right style="thin">
        <color rgb="FFEFEFEF"/>
      </right>
      <top style="medium">
        <color indexed="64"/>
      </top>
      <bottom style="thin">
        <color rgb="FFEFEFEF"/>
      </bottom>
      <diagonal/>
    </border>
    <border>
      <left style="thin">
        <color rgb="FFEFEFEF"/>
      </left>
      <right style="medium">
        <color indexed="64"/>
      </right>
      <top style="medium">
        <color indexed="64"/>
      </top>
      <bottom style="thin">
        <color rgb="FFEFEFEF"/>
      </bottom>
      <diagonal/>
    </border>
    <border>
      <left/>
      <right/>
      <top/>
      <bottom style="thin">
        <color rgb="FFEFEFEF"/>
      </bottom>
      <diagonal/>
    </border>
    <border>
      <left/>
      <right/>
      <top style="thin">
        <color rgb="FFEFEFEF"/>
      </top>
      <bottom/>
      <diagonal/>
    </border>
    <border>
      <left style="thin">
        <color rgb="FFFFD800"/>
      </left>
      <right style="thin">
        <color rgb="FFFFD800"/>
      </right>
      <top style="thin">
        <color rgb="FFFFD800"/>
      </top>
      <bottom style="thin">
        <color rgb="FFFFD8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EFEFEF"/>
      </right>
      <top/>
      <bottom/>
      <diagonal/>
    </border>
    <border>
      <left style="medium">
        <color indexed="64"/>
      </left>
      <right/>
      <top style="thin">
        <color rgb="FFEFEFEF"/>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2F4A"/>
      </left>
      <right style="thin">
        <color rgb="FF002F4A"/>
      </right>
      <top style="thin">
        <color rgb="FF002F4A"/>
      </top>
      <bottom style="thin">
        <color rgb="FF002F4A"/>
      </bottom>
      <diagonal/>
    </border>
  </borders>
  <cellStyleXfs count="3">
    <xf numFmtId="0" fontId="0" fillId="0" borderId="0"/>
    <xf numFmtId="0" fontId="9" fillId="0" borderId="0"/>
    <xf numFmtId="9" fontId="19" fillId="0" borderId="0" applyFont="0" applyFill="0" applyBorder="0" applyAlignment="0" applyProtection="0"/>
  </cellStyleXfs>
  <cellXfs count="331">
    <xf numFmtId="0" fontId="0" fillId="0" borderId="0" xfId="0"/>
    <xf numFmtId="0" fontId="4" fillId="2" borderId="0" xfId="0" applyFont="1" applyFill="1"/>
    <xf numFmtId="0" fontId="4" fillId="0" borderId="0" xfId="0" applyFont="1"/>
    <xf numFmtId="0" fontId="1" fillId="2" borderId="0" xfId="0" applyFont="1" applyFill="1" applyAlignment="1">
      <alignment horizontal="left" vertical="top" wrapText="1"/>
    </xf>
    <xf numFmtId="0" fontId="8" fillId="2" borderId="0" xfId="0" applyFont="1" applyFill="1"/>
    <xf numFmtId="0" fontId="1" fillId="2" borderId="0" xfId="0" applyFont="1" applyFill="1" applyAlignment="1">
      <alignment horizontal="left" vertical="top"/>
    </xf>
    <xf numFmtId="0" fontId="4" fillId="0" borderId="0" xfId="0" applyFont="1" applyAlignment="1">
      <alignment horizontal="center"/>
    </xf>
    <xf numFmtId="164" fontId="3" fillId="0" borderId="5" xfId="1" applyNumberFormat="1" applyFont="1" applyBorder="1"/>
    <xf numFmtId="168" fontId="3" fillId="0" borderId="5" xfId="1" applyNumberFormat="1" applyFont="1" applyBorder="1" applyAlignment="1">
      <alignment horizontal="center"/>
    </xf>
    <xf numFmtId="168" fontId="3" fillId="0" borderId="19" xfId="1" applyNumberFormat="1" applyFont="1" applyBorder="1" applyAlignment="1">
      <alignment horizontal="center"/>
    </xf>
    <xf numFmtId="168" fontId="3" fillId="0" borderId="26" xfId="1" applyNumberFormat="1" applyFont="1" applyBorder="1" applyAlignment="1">
      <alignment horizontal="center"/>
    </xf>
    <xf numFmtId="168" fontId="3" fillId="0" borderId="27" xfId="1" applyNumberFormat="1" applyFont="1" applyBorder="1" applyAlignment="1">
      <alignment horizontal="center"/>
    </xf>
    <xf numFmtId="164" fontId="3" fillId="0" borderId="19" xfId="1" applyNumberFormat="1" applyFont="1" applyBorder="1"/>
    <xf numFmtId="0" fontId="12" fillId="4" borderId="5" xfId="0" applyFont="1" applyFill="1" applyBorder="1" applyAlignment="1">
      <alignment horizontal="left"/>
    </xf>
    <xf numFmtId="168" fontId="18" fillId="7" borderId="23" xfId="0" applyNumberFormat="1" applyFont="1" applyFill="1" applyBorder="1" applyAlignment="1">
      <alignment horizontal="center"/>
    </xf>
    <xf numFmtId="168" fontId="18" fillId="7" borderId="24" xfId="0" applyNumberFormat="1" applyFont="1" applyFill="1" applyBorder="1" applyAlignment="1">
      <alignment horizontal="center"/>
    </xf>
    <xf numFmtId="0" fontId="14" fillId="0" borderId="0" xfId="0" applyFont="1"/>
    <xf numFmtId="0" fontId="14" fillId="2" borderId="0" xfId="0" applyFont="1" applyFill="1"/>
    <xf numFmtId="0" fontId="17" fillId="0" borderId="0" xfId="0" applyFont="1"/>
    <xf numFmtId="0" fontId="14" fillId="3" borderId="0" xfId="0" applyFont="1" applyFill="1"/>
    <xf numFmtId="164" fontId="14" fillId="0" borderId="0" xfId="0" applyNumberFormat="1" applyFont="1"/>
    <xf numFmtId="0" fontId="11" fillId="8" borderId="49"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12" fillId="3" borderId="18" xfId="0" applyFont="1" applyFill="1" applyBorder="1" applyAlignment="1">
      <alignment horizontal="center"/>
    </xf>
    <xf numFmtId="0" fontId="12" fillId="3" borderId="5" xfId="0" applyFont="1" applyFill="1" applyBorder="1" applyAlignment="1">
      <alignment horizontal="left"/>
    </xf>
    <xf numFmtId="168" fontId="12" fillId="3" borderId="5" xfId="0" applyNumberFormat="1" applyFont="1" applyFill="1" applyBorder="1" applyAlignment="1">
      <alignment horizontal="center"/>
    </xf>
    <xf numFmtId="169" fontId="12" fillId="3" borderId="5" xfId="0" applyNumberFormat="1" applyFont="1" applyFill="1" applyBorder="1" applyAlignment="1">
      <alignment horizontal="center"/>
    </xf>
    <xf numFmtId="169" fontId="12" fillId="3" borderId="19" xfId="0" applyNumberFormat="1" applyFont="1" applyFill="1" applyBorder="1" applyAlignment="1">
      <alignment horizontal="center"/>
    </xf>
    <xf numFmtId="0" fontId="12" fillId="4" borderId="18" xfId="0" applyFont="1" applyFill="1" applyBorder="1" applyAlignment="1">
      <alignment horizontal="center"/>
    </xf>
    <xf numFmtId="168" fontId="12" fillId="4" borderId="5" xfId="0" applyNumberFormat="1" applyFont="1" applyFill="1" applyBorder="1" applyAlignment="1">
      <alignment horizontal="center"/>
    </xf>
    <xf numFmtId="169" fontId="12" fillId="4" borderId="5" xfId="0" applyNumberFormat="1" applyFont="1" applyFill="1" applyBorder="1" applyAlignment="1">
      <alignment horizontal="center"/>
    </xf>
    <xf numFmtId="169" fontId="12" fillId="4" borderId="19" xfId="0" applyNumberFormat="1" applyFont="1" applyFill="1" applyBorder="1" applyAlignment="1">
      <alignment horizontal="center"/>
    </xf>
    <xf numFmtId="0" fontId="12" fillId="3" borderId="5" xfId="0" applyFont="1" applyFill="1" applyBorder="1"/>
    <xf numFmtId="0" fontId="12" fillId="3" borderId="28" xfId="0" applyFont="1" applyFill="1" applyBorder="1" applyAlignment="1">
      <alignment horizontal="center"/>
    </xf>
    <xf numFmtId="0" fontId="12" fillId="3" borderId="29" xfId="0" applyFont="1" applyFill="1" applyBorder="1" applyAlignment="1">
      <alignment horizontal="left"/>
    </xf>
    <xf numFmtId="168" fontId="12" fillId="3" borderId="29" xfId="0" applyNumberFormat="1" applyFont="1" applyFill="1" applyBorder="1" applyAlignment="1">
      <alignment horizontal="center"/>
    </xf>
    <xf numFmtId="169" fontId="12" fillId="3" borderId="29" xfId="0" applyNumberFormat="1" applyFont="1" applyFill="1" applyBorder="1" applyAlignment="1">
      <alignment horizontal="center"/>
    </xf>
    <xf numFmtId="169" fontId="12" fillId="3" borderId="30" xfId="0" applyNumberFormat="1" applyFont="1" applyFill="1" applyBorder="1" applyAlignment="1">
      <alignment horizontal="center"/>
    </xf>
    <xf numFmtId="0" fontId="17" fillId="2" borderId="0" xfId="0" applyFont="1" applyFill="1" applyAlignment="1">
      <alignment horizontal="right"/>
    </xf>
    <xf numFmtId="169" fontId="17" fillId="2" borderId="0" xfId="0" applyNumberFormat="1" applyFont="1" applyFill="1" applyAlignment="1">
      <alignment horizontal="right"/>
    </xf>
    <xf numFmtId="166" fontId="20" fillId="7" borderId="11" xfId="0" applyNumberFormat="1" applyFont="1" applyFill="1" applyBorder="1" applyAlignment="1">
      <alignment horizontal="center"/>
    </xf>
    <xf numFmtId="164" fontId="18" fillId="7" borderId="13" xfId="0" applyNumberFormat="1" applyFont="1" applyFill="1" applyBorder="1" applyAlignment="1">
      <alignment horizontal="center"/>
    </xf>
    <xf numFmtId="164" fontId="18" fillId="7" borderId="16" xfId="0" applyNumberFormat="1" applyFont="1" applyFill="1" applyBorder="1" applyAlignment="1">
      <alignment horizontal="center"/>
    </xf>
    <xf numFmtId="0" fontId="4" fillId="0" borderId="0" xfId="0" applyFont="1" applyAlignment="1">
      <alignment horizontal="right"/>
    </xf>
    <xf numFmtId="0" fontId="0" fillId="0" borderId="0" xfId="0" applyAlignment="1">
      <alignment horizontal="right"/>
    </xf>
    <xf numFmtId="9" fontId="18" fillId="7" borderId="5" xfId="2" applyFont="1" applyFill="1" applyBorder="1" applyAlignment="1">
      <alignment horizontal="center" vertical="center"/>
    </xf>
    <xf numFmtId="0" fontId="11"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4" fillId="0" borderId="0" xfId="0" applyFont="1" applyAlignment="1">
      <alignment horizontal="center" vertical="center"/>
    </xf>
    <xf numFmtId="0" fontId="5" fillId="8" borderId="5" xfId="0" applyFont="1" applyFill="1" applyBorder="1" applyAlignment="1">
      <alignment vertical="center"/>
    </xf>
    <xf numFmtId="168" fontId="18" fillId="7" borderId="5" xfId="0" applyNumberFormat="1" applyFont="1" applyFill="1" applyBorder="1" applyAlignment="1">
      <alignment horizontal="center" vertical="center"/>
    </xf>
    <xf numFmtId="0" fontId="0" fillId="0" borderId="0" xfId="0" applyAlignment="1">
      <alignment vertical="center"/>
    </xf>
    <xf numFmtId="168" fontId="7"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168" fontId="3" fillId="0" borderId="1" xfId="0" applyNumberFormat="1" applyFont="1" applyBorder="1" applyAlignment="1">
      <alignment horizontal="center" vertical="center"/>
    </xf>
    <xf numFmtId="0" fontId="5" fillId="15" borderId="52" xfId="0" applyFont="1" applyFill="1" applyBorder="1" applyAlignment="1">
      <alignment horizontal="center" vertical="center" wrapText="1"/>
    </xf>
    <xf numFmtId="0" fontId="7" fillId="0" borderId="8" xfId="0" applyFont="1" applyBorder="1" applyAlignment="1">
      <alignment horizontal="center" vertical="center"/>
    </xf>
    <xf numFmtId="0" fontId="3" fillId="0" borderId="8" xfId="0" applyFont="1" applyBorder="1" applyAlignment="1">
      <alignment horizontal="center" vertical="center"/>
    </xf>
    <xf numFmtId="0" fontId="3" fillId="0" borderId="53" xfId="0" applyFont="1" applyBorder="1" applyAlignment="1">
      <alignment horizontal="center" vertical="center"/>
    </xf>
    <xf numFmtId="168" fontId="7" fillId="0" borderId="7" xfId="0" applyNumberFormat="1" applyFont="1" applyBorder="1" applyAlignment="1">
      <alignment horizontal="center" vertical="center"/>
    </xf>
    <xf numFmtId="0" fontId="5" fillId="15" borderId="49" xfId="0" applyFont="1" applyFill="1" applyBorder="1" applyAlignment="1">
      <alignment horizontal="center" vertical="center" wrapText="1"/>
    </xf>
    <xf numFmtId="0" fontId="5" fillId="15" borderId="51" xfId="0" applyFont="1" applyFill="1" applyBorder="1" applyAlignment="1">
      <alignment horizontal="center" vertical="center" wrapText="1"/>
    </xf>
    <xf numFmtId="168" fontId="7" fillId="0" borderId="18" xfId="0" applyNumberFormat="1" applyFont="1" applyBorder="1" applyAlignment="1">
      <alignment horizontal="center" vertical="center"/>
    </xf>
    <xf numFmtId="168" fontId="7" fillId="0" borderId="19" xfId="0" applyNumberFormat="1" applyFont="1" applyBorder="1" applyAlignment="1">
      <alignment horizontal="center" vertical="center"/>
    </xf>
    <xf numFmtId="168" fontId="3" fillId="0" borderId="18" xfId="0" applyNumberFormat="1" applyFont="1" applyBorder="1" applyAlignment="1">
      <alignment horizontal="center" vertical="center"/>
    </xf>
    <xf numFmtId="168" fontId="3" fillId="0" borderId="19" xfId="0" applyNumberFormat="1" applyFont="1" applyBorder="1" applyAlignment="1">
      <alignment horizontal="center" vertical="center"/>
    </xf>
    <xf numFmtId="168" fontId="3" fillId="0" borderId="28" xfId="0" applyNumberFormat="1" applyFont="1" applyBorder="1" applyAlignment="1">
      <alignment horizontal="center" vertical="center"/>
    </xf>
    <xf numFmtId="168" fontId="3" fillId="0" borderId="30" xfId="0" applyNumberFormat="1" applyFont="1" applyBorder="1" applyAlignment="1">
      <alignment horizontal="center" vertical="center"/>
    </xf>
    <xf numFmtId="168" fontId="7" fillId="0" borderId="2" xfId="0" applyNumberFormat="1" applyFont="1" applyBorder="1" applyAlignment="1">
      <alignment horizontal="center" vertical="center"/>
    </xf>
    <xf numFmtId="168" fontId="7" fillId="0" borderId="28" xfId="0" applyNumberFormat="1" applyFont="1" applyBorder="1" applyAlignment="1">
      <alignment horizontal="center" vertical="center"/>
    </xf>
    <xf numFmtId="0" fontId="21" fillId="18" borderId="0" xfId="1" applyFont="1" applyFill="1"/>
    <xf numFmtId="0" fontId="21" fillId="19" borderId="0" xfId="1" applyFont="1" applyFill="1"/>
    <xf numFmtId="0" fontId="23" fillId="18" borderId="0" xfId="1" applyFont="1" applyFill="1"/>
    <xf numFmtId="0" fontId="17" fillId="19" borderId="0" xfId="0" applyFont="1" applyFill="1"/>
    <xf numFmtId="0" fontId="22" fillId="20" borderId="0" xfId="1" applyFont="1" applyFill="1"/>
    <xf numFmtId="0" fontId="17" fillId="21" borderId="0" xfId="0" applyFont="1" applyFill="1"/>
    <xf numFmtId="0" fontId="21" fillId="22" borderId="0" xfId="1" applyFont="1" applyFill="1"/>
    <xf numFmtId="0" fontId="23" fillId="22" borderId="0" xfId="1" applyFont="1" applyFill="1"/>
    <xf numFmtId="0" fontId="24" fillId="23" borderId="0" xfId="1" applyFont="1" applyFill="1"/>
    <xf numFmtId="0" fontId="17" fillId="23" borderId="0" xfId="0" applyFont="1" applyFill="1"/>
    <xf numFmtId="0" fontId="14" fillId="25" borderId="0" xfId="0" applyFont="1" applyFill="1"/>
    <xf numFmtId="0" fontId="24" fillId="19" borderId="0" xfId="0" applyFont="1" applyFill="1"/>
    <xf numFmtId="0" fontId="26" fillId="20" borderId="0" xfId="0" applyFont="1" applyFill="1"/>
    <xf numFmtId="0" fontId="25" fillId="22" borderId="0" xfId="0" applyFont="1" applyFill="1"/>
    <xf numFmtId="0" fontId="25" fillId="23" borderId="54" xfId="0" applyFont="1" applyFill="1" applyBorder="1"/>
    <xf numFmtId="0" fontId="25" fillId="27" borderId="0" xfId="0" applyFont="1" applyFill="1"/>
    <xf numFmtId="0" fontId="27" fillId="28" borderId="55" xfId="0" applyFont="1" applyFill="1" applyBorder="1" applyAlignment="1">
      <alignment horizontal="center" vertical="center"/>
    </xf>
    <xf numFmtId="0" fontId="25" fillId="27" borderId="56" xfId="0" applyFont="1" applyFill="1" applyBorder="1" applyAlignment="1">
      <alignment horizontal="center"/>
    </xf>
    <xf numFmtId="0" fontId="25" fillId="27" borderId="58" xfId="0" applyFont="1" applyFill="1" applyBorder="1" applyAlignment="1">
      <alignment horizontal="center"/>
    </xf>
    <xf numFmtId="0" fontId="25" fillId="27" borderId="59" xfId="0" applyFont="1" applyFill="1" applyBorder="1" applyAlignment="1">
      <alignment horizontal="center"/>
    </xf>
    <xf numFmtId="0" fontId="27" fillId="28" borderId="57" xfId="0" applyFont="1" applyFill="1" applyBorder="1" applyAlignment="1">
      <alignment horizontal="center" vertical="center"/>
    </xf>
    <xf numFmtId="167" fontId="3" fillId="19" borderId="5" xfId="1" applyNumberFormat="1" applyFont="1" applyFill="1" applyBorder="1" applyAlignment="1">
      <alignment horizontal="center"/>
    </xf>
    <xf numFmtId="0" fontId="24" fillId="0" borderId="0" xfId="1" applyFont="1"/>
    <xf numFmtId="0" fontId="24" fillId="21" borderId="0" xfId="0" applyFont="1" applyFill="1"/>
    <xf numFmtId="0" fontId="24" fillId="23" borderId="0" xfId="0" applyFont="1" applyFill="1"/>
    <xf numFmtId="0" fontId="21" fillId="25" borderId="0" xfId="0" applyFont="1" applyFill="1"/>
    <xf numFmtId="0" fontId="21" fillId="0" borderId="0" xfId="1" applyFont="1"/>
    <xf numFmtId="0" fontId="21" fillId="0" borderId="0" xfId="1" applyFont="1" applyAlignment="1">
      <alignment horizontal="center"/>
    </xf>
    <xf numFmtId="0" fontId="28" fillId="0" borderId="0" xfId="1" applyFont="1" applyAlignment="1">
      <alignment horizontal="center" vertical="center" wrapText="1"/>
    </xf>
    <xf numFmtId="0" fontId="30" fillId="0" borderId="0" xfId="1" applyFont="1" applyAlignment="1">
      <alignment horizontal="center" vertical="center"/>
    </xf>
    <xf numFmtId="0" fontId="33" fillId="0" borderId="0" xfId="1" applyFont="1" applyAlignment="1">
      <alignment horizontal="center" vertical="center"/>
    </xf>
    <xf numFmtId="0" fontId="34" fillId="0" borderId="0" xfId="1" applyFont="1"/>
    <xf numFmtId="0" fontId="36" fillId="12" borderId="31" xfId="1" applyFont="1" applyFill="1" applyBorder="1" applyAlignment="1">
      <alignment horizontal="center" vertical="center" wrapText="1"/>
    </xf>
    <xf numFmtId="0" fontId="36" fillId="12" borderId="32" xfId="1" applyFont="1" applyFill="1" applyBorder="1" applyAlignment="1">
      <alignment horizontal="center" vertical="center" wrapText="1"/>
    </xf>
    <xf numFmtId="0" fontId="36" fillId="12" borderId="33" xfId="1" applyFont="1" applyFill="1" applyBorder="1" applyAlignment="1">
      <alignment horizontal="center" vertical="center" wrapText="1"/>
    </xf>
    <xf numFmtId="0" fontId="21" fillId="0" borderId="0" xfId="1" applyFont="1" applyAlignment="1">
      <alignment horizontal="center" vertical="center"/>
    </xf>
    <xf numFmtId="0" fontId="36" fillId="7" borderId="32" xfId="1" applyFont="1" applyFill="1" applyBorder="1" applyAlignment="1">
      <alignment horizontal="center" vertical="center"/>
    </xf>
    <xf numFmtId="0" fontId="36" fillId="7" borderId="33" xfId="1" applyFont="1" applyFill="1" applyBorder="1" applyAlignment="1">
      <alignment horizontal="center" vertical="center"/>
    </xf>
    <xf numFmtId="0" fontId="36" fillId="13" borderId="31" xfId="1" applyFont="1" applyFill="1" applyBorder="1" applyAlignment="1">
      <alignment horizontal="center" vertical="center" wrapText="1"/>
    </xf>
    <xf numFmtId="0" fontId="36" fillId="13" borderId="32" xfId="1" applyFont="1" applyFill="1" applyBorder="1" applyAlignment="1">
      <alignment horizontal="center" vertical="center" wrapText="1"/>
    </xf>
    <xf numFmtId="0" fontId="36" fillId="13" borderId="33" xfId="1" applyFont="1" applyFill="1" applyBorder="1" applyAlignment="1">
      <alignment horizontal="center" vertical="center" wrapText="1"/>
    </xf>
    <xf numFmtId="0" fontId="32" fillId="0" borderId="0" xfId="1" applyFont="1"/>
    <xf numFmtId="0" fontId="36" fillId="14" borderId="31" xfId="1" applyFont="1" applyFill="1" applyBorder="1" applyAlignment="1">
      <alignment horizontal="center" vertical="center" wrapText="1"/>
    </xf>
    <xf numFmtId="0" fontId="36" fillId="14" borderId="32" xfId="1" applyFont="1" applyFill="1" applyBorder="1" applyAlignment="1">
      <alignment horizontal="center" vertical="center" wrapText="1"/>
    </xf>
    <xf numFmtId="0" fontId="36" fillId="14" borderId="33" xfId="1" applyFont="1" applyFill="1" applyBorder="1" applyAlignment="1">
      <alignment horizontal="center" vertical="center" wrapText="1"/>
    </xf>
    <xf numFmtId="0" fontId="37" fillId="0" borderId="25" xfId="1" applyFont="1" applyBorder="1"/>
    <xf numFmtId="167" fontId="37" fillId="19" borderId="5" xfId="1" applyNumberFormat="1" applyFont="1" applyFill="1" applyBorder="1" applyAlignment="1">
      <alignment horizontal="center"/>
    </xf>
    <xf numFmtId="168" fontId="37" fillId="0" borderId="26" xfId="1" applyNumberFormat="1" applyFont="1" applyBorder="1" applyAlignment="1">
      <alignment horizontal="center"/>
    </xf>
    <xf numFmtId="168" fontId="37" fillId="0" borderId="27" xfId="1" applyNumberFormat="1" applyFont="1" applyBorder="1" applyAlignment="1">
      <alignment horizontal="center"/>
    </xf>
    <xf numFmtId="0" fontId="38" fillId="0" borderId="25" xfId="1" applyFont="1" applyBorder="1"/>
    <xf numFmtId="168" fontId="37" fillId="0" borderId="5" xfId="1" applyNumberFormat="1" applyFont="1" applyBorder="1" applyAlignment="1">
      <alignment horizontal="center"/>
    </xf>
    <xf numFmtId="168" fontId="37" fillId="0" borderId="19" xfId="1" applyNumberFormat="1" applyFont="1" applyBorder="1" applyAlignment="1">
      <alignment horizontal="center"/>
    </xf>
    <xf numFmtId="0" fontId="38" fillId="0" borderId="18" xfId="1" applyFont="1" applyBorder="1"/>
    <xf numFmtId="167" fontId="37" fillId="19" borderId="20" xfId="1" applyNumberFormat="1" applyFont="1" applyFill="1" applyBorder="1" applyAlignment="1">
      <alignment horizontal="center"/>
    </xf>
    <xf numFmtId="168" fontId="37" fillId="0" borderId="20" xfId="1" applyNumberFormat="1" applyFont="1" applyBorder="1" applyAlignment="1">
      <alignment horizontal="center"/>
    </xf>
    <xf numFmtId="168" fontId="37" fillId="0" borderId="21" xfId="1" applyNumberFormat="1" applyFont="1" applyBorder="1" applyAlignment="1">
      <alignment horizontal="center"/>
    </xf>
    <xf numFmtId="0" fontId="36" fillId="14" borderId="14" xfId="1" applyFont="1" applyFill="1" applyBorder="1" applyAlignment="1">
      <alignment horizontal="center"/>
    </xf>
    <xf numFmtId="168" fontId="32" fillId="14" borderId="15" xfId="1" applyNumberFormat="1" applyFont="1" applyFill="1" applyBorder="1" applyAlignment="1">
      <alignment horizontal="center"/>
    </xf>
    <xf numFmtId="168" fontId="32" fillId="14" borderId="16" xfId="1" applyNumberFormat="1" applyFont="1" applyFill="1" applyBorder="1" applyAlignment="1">
      <alignment horizontal="center"/>
    </xf>
    <xf numFmtId="0" fontId="36" fillId="12" borderId="22" xfId="1" applyFont="1" applyFill="1" applyBorder="1" applyAlignment="1">
      <alignment horizontal="center"/>
    </xf>
    <xf numFmtId="0" fontId="32" fillId="12" borderId="23" xfId="1" applyFont="1" applyFill="1" applyBorder="1"/>
    <xf numFmtId="168" fontId="32" fillId="12" borderId="23" xfId="1" applyNumberFormat="1" applyFont="1" applyFill="1" applyBorder="1" applyAlignment="1">
      <alignment horizontal="center"/>
    </xf>
    <xf numFmtId="168" fontId="32" fillId="12" borderId="24" xfId="1" applyNumberFormat="1" applyFont="1" applyFill="1" applyBorder="1" applyAlignment="1">
      <alignment horizontal="center"/>
    </xf>
    <xf numFmtId="168" fontId="21" fillId="0" borderId="0" xfId="1" applyNumberFormat="1" applyFont="1" applyAlignment="1">
      <alignment horizontal="center"/>
    </xf>
    <xf numFmtId="0" fontId="36" fillId="12" borderId="14" xfId="1" applyFont="1" applyFill="1" applyBorder="1" applyAlignment="1">
      <alignment horizontal="center"/>
    </xf>
    <xf numFmtId="0" fontId="32" fillId="6" borderId="15" xfId="1" applyFont="1" applyFill="1" applyBorder="1" applyAlignment="1">
      <alignment horizontal="center"/>
    </xf>
    <xf numFmtId="168" fontId="32" fillId="12" borderId="15" xfId="1" applyNumberFormat="1" applyFont="1" applyFill="1" applyBorder="1" applyAlignment="1">
      <alignment horizontal="center"/>
    </xf>
    <xf numFmtId="168" fontId="32" fillId="12" borderId="16" xfId="1" applyNumberFormat="1" applyFont="1" applyFill="1" applyBorder="1" applyAlignment="1">
      <alignment horizontal="center"/>
    </xf>
    <xf numFmtId="168" fontId="32" fillId="7" borderId="15" xfId="1" applyNumberFormat="1" applyFont="1" applyFill="1" applyBorder="1" applyAlignment="1">
      <alignment horizontal="center"/>
    </xf>
    <xf numFmtId="168" fontId="32" fillId="7" borderId="16" xfId="1" applyNumberFormat="1" applyFont="1" applyFill="1" applyBorder="1" applyAlignment="1">
      <alignment horizontal="center"/>
    </xf>
    <xf numFmtId="0" fontId="36" fillId="13" borderId="14" xfId="1" applyFont="1" applyFill="1" applyBorder="1" applyAlignment="1">
      <alignment horizontal="center"/>
    </xf>
    <xf numFmtId="168" fontId="32" fillId="13" borderId="15" xfId="1" applyNumberFormat="1" applyFont="1" applyFill="1" applyBorder="1" applyAlignment="1">
      <alignment horizontal="center"/>
    </xf>
    <xf numFmtId="168" fontId="32" fillId="13" borderId="16" xfId="1" applyNumberFormat="1" applyFont="1" applyFill="1" applyBorder="1" applyAlignment="1">
      <alignment horizontal="center"/>
    </xf>
    <xf numFmtId="0" fontId="36" fillId="26" borderId="0" xfId="1" applyFont="1" applyFill="1" applyAlignment="1">
      <alignment horizontal="center"/>
    </xf>
    <xf numFmtId="168" fontId="32" fillId="26" borderId="0" xfId="1" applyNumberFormat="1" applyFont="1" applyFill="1" applyAlignment="1">
      <alignment horizontal="center"/>
    </xf>
    <xf numFmtId="0" fontId="36" fillId="7" borderId="31" xfId="1" applyFont="1" applyFill="1" applyBorder="1" applyAlignment="1">
      <alignment horizontal="center" vertical="center"/>
    </xf>
    <xf numFmtId="0" fontId="37" fillId="0" borderId="25" xfId="1" applyFont="1" applyBorder="1" applyAlignment="1">
      <alignment horizontal="left"/>
    </xf>
    <xf numFmtId="0" fontId="36" fillId="14" borderId="22" xfId="1" applyFont="1" applyFill="1" applyBorder="1" applyAlignment="1">
      <alignment horizontal="center"/>
    </xf>
    <xf numFmtId="168" fontId="32" fillId="14" borderId="23" xfId="1" applyNumberFormat="1" applyFont="1" applyFill="1" applyBorder="1" applyAlignment="1">
      <alignment horizontal="center"/>
    </xf>
    <xf numFmtId="168" fontId="32" fillId="14" borderId="24" xfId="1" applyNumberFormat="1" applyFont="1" applyFill="1" applyBorder="1" applyAlignment="1">
      <alignment horizontal="center"/>
    </xf>
    <xf numFmtId="0" fontId="37" fillId="0" borderId="17" xfId="1" applyFont="1" applyBorder="1"/>
    <xf numFmtId="0" fontId="37" fillId="0" borderId="35" xfId="1" applyFont="1" applyBorder="1"/>
    <xf numFmtId="0" fontId="37" fillId="0" borderId="61" xfId="1" applyFont="1" applyBorder="1"/>
    <xf numFmtId="0" fontId="37" fillId="0" borderId="60" xfId="1" applyFont="1" applyBorder="1" applyAlignment="1">
      <alignment horizontal="left"/>
    </xf>
    <xf numFmtId="0" fontId="36" fillId="12" borderId="22" xfId="1" applyFont="1" applyFill="1" applyBorder="1"/>
    <xf numFmtId="168" fontId="32" fillId="7" borderId="23" xfId="1" applyNumberFormat="1" applyFont="1" applyFill="1" applyBorder="1" applyAlignment="1">
      <alignment horizontal="center"/>
    </xf>
    <xf numFmtId="168" fontId="32" fillId="7" borderId="24" xfId="1" applyNumberFormat="1" applyFont="1" applyFill="1" applyBorder="1" applyAlignment="1">
      <alignment horizontal="center"/>
    </xf>
    <xf numFmtId="0" fontId="36" fillId="13" borderId="22" xfId="1" applyFont="1" applyFill="1" applyBorder="1" applyAlignment="1">
      <alignment horizontal="center"/>
    </xf>
    <xf numFmtId="168" fontId="32" fillId="13" borderId="23" xfId="1" applyNumberFormat="1" applyFont="1" applyFill="1" applyBorder="1" applyAlignment="1">
      <alignment horizontal="center"/>
    </xf>
    <xf numFmtId="168" fontId="32" fillId="13" borderId="24" xfId="1" applyNumberFormat="1" applyFont="1" applyFill="1" applyBorder="1" applyAlignment="1">
      <alignment horizontal="center"/>
    </xf>
    <xf numFmtId="0" fontId="37" fillId="0" borderId="49" xfId="1" applyFont="1" applyBorder="1"/>
    <xf numFmtId="168" fontId="37" fillId="0" borderId="50" xfId="1" applyNumberFormat="1" applyFont="1" applyBorder="1" applyAlignment="1">
      <alignment horizontal="center"/>
    </xf>
    <xf numFmtId="168" fontId="37" fillId="0" borderId="51" xfId="1" applyNumberFormat="1" applyFont="1" applyBorder="1" applyAlignment="1">
      <alignment horizontal="center"/>
    </xf>
    <xf numFmtId="0" fontId="37" fillId="0" borderId="31" xfId="1" applyFont="1" applyBorder="1" applyAlignment="1">
      <alignment horizontal="left"/>
    </xf>
    <xf numFmtId="168" fontId="37" fillId="0" borderId="32" xfId="1" applyNumberFormat="1" applyFont="1" applyBorder="1" applyAlignment="1">
      <alignment horizontal="center"/>
    </xf>
    <xf numFmtId="168" fontId="37" fillId="0" borderId="33" xfId="1" applyNumberFormat="1" applyFont="1" applyBorder="1" applyAlignment="1">
      <alignment horizontal="center"/>
    </xf>
    <xf numFmtId="168" fontId="21" fillId="0" borderId="0" xfId="1" applyNumberFormat="1" applyFont="1"/>
    <xf numFmtId="0" fontId="37" fillId="0" borderId="49" xfId="1" applyFont="1" applyBorder="1" applyAlignment="1">
      <alignment horizontal="left"/>
    </xf>
    <xf numFmtId="170" fontId="24" fillId="19" borderId="0" xfId="0" applyNumberFormat="1" applyFont="1" applyFill="1"/>
    <xf numFmtId="0" fontId="27" fillId="28" borderId="63" xfId="0" applyFont="1" applyFill="1" applyBorder="1" applyAlignment="1">
      <alignment horizontal="center" vertical="center"/>
    </xf>
    <xf numFmtId="0" fontId="27" fillId="28" borderId="64" xfId="0" applyFont="1" applyFill="1" applyBorder="1" applyAlignment="1">
      <alignment horizontal="center" vertical="center"/>
    </xf>
    <xf numFmtId="170" fontId="24" fillId="19" borderId="65" xfId="0" applyNumberFormat="1" applyFont="1" applyFill="1" applyBorder="1" applyAlignment="1">
      <alignment horizontal="center"/>
    </xf>
    <xf numFmtId="170" fontId="24" fillId="19" borderId="66" xfId="0" applyNumberFormat="1" applyFont="1" applyFill="1" applyBorder="1" applyAlignment="1">
      <alignment horizontal="center"/>
    </xf>
    <xf numFmtId="0" fontId="40" fillId="0" borderId="0" xfId="1" applyFont="1" applyAlignment="1">
      <alignment horizontal="center"/>
    </xf>
    <xf numFmtId="9" fontId="21" fillId="0" borderId="0" xfId="2" applyFont="1"/>
    <xf numFmtId="0" fontId="27" fillId="28" borderId="67" xfId="0" applyFont="1" applyFill="1" applyBorder="1" applyAlignment="1">
      <alignment horizontal="center" vertical="center"/>
    </xf>
    <xf numFmtId="0" fontId="27" fillId="28" borderId="68" xfId="0" applyFont="1" applyFill="1" applyBorder="1" applyAlignment="1">
      <alignment horizontal="center" vertical="center"/>
    </xf>
    <xf numFmtId="0" fontId="24" fillId="19" borderId="62" xfId="0" applyFont="1" applyFill="1" applyBorder="1"/>
    <xf numFmtId="170" fontId="24" fillId="19" borderId="62" xfId="0" applyNumberFormat="1" applyFont="1" applyFill="1" applyBorder="1" applyAlignment="1">
      <alignment horizontal="center"/>
    </xf>
    <xf numFmtId="0" fontId="24" fillId="19" borderId="62" xfId="0" applyFont="1" applyFill="1" applyBorder="1" applyAlignment="1">
      <alignment horizontal="center"/>
    </xf>
    <xf numFmtId="9" fontId="24" fillId="19" borderId="62" xfId="2" applyFont="1" applyFill="1" applyBorder="1" applyAlignment="1">
      <alignment horizontal="center"/>
    </xf>
    <xf numFmtId="9" fontId="24" fillId="19" borderId="0" xfId="0" applyNumberFormat="1" applyFont="1" applyFill="1"/>
    <xf numFmtId="168" fontId="37" fillId="0" borderId="29" xfId="1" applyNumberFormat="1" applyFont="1" applyBorder="1" applyAlignment="1">
      <alignment horizontal="center"/>
    </xf>
    <xf numFmtId="168" fontId="37" fillId="0" borderId="30" xfId="1" applyNumberFormat="1" applyFont="1" applyBorder="1" applyAlignment="1">
      <alignment horizontal="center"/>
    </xf>
    <xf numFmtId="168" fontId="32" fillId="0" borderId="26" xfId="1" applyNumberFormat="1" applyFont="1" applyBorder="1" applyAlignment="1">
      <alignment horizontal="center"/>
    </xf>
    <xf numFmtId="168" fontId="32" fillId="0" borderId="27" xfId="1" applyNumberFormat="1" applyFont="1" applyBorder="1" applyAlignment="1">
      <alignment horizontal="center"/>
    </xf>
    <xf numFmtId="170" fontId="24" fillId="19" borderId="62" xfId="2" applyNumberFormat="1" applyFont="1" applyFill="1" applyBorder="1"/>
    <xf numFmtId="0" fontId="36" fillId="29" borderId="0" xfId="1" applyFont="1" applyFill="1" applyAlignment="1">
      <alignment horizontal="center"/>
    </xf>
    <xf numFmtId="168" fontId="32" fillId="29" borderId="0" xfId="1" applyNumberFormat="1" applyFont="1" applyFill="1" applyAlignment="1">
      <alignment horizontal="center"/>
    </xf>
    <xf numFmtId="0" fontId="24" fillId="19" borderId="0" xfId="1" applyFont="1" applyFill="1"/>
    <xf numFmtId="0" fontId="36" fillId="30" borderId="0" xfId="1" applyFont="1" applyFill="1" applyAlignment="1">
      <alignment horizontal="center"/>
    </xf>
    <xf numFmtId="168" fontId="32" fillId="30" borderId="0" xfId="1" applyNumberFormat="1" applyFont="1" applyFill="1" applyAlignment="1">
      <alignment horizontal="center"/>
    </xf>
    <xf numFmtId="0" fontId="21" fillId="23" borderId="0" xfId="1" applyFont="1" applyFill="1"/>
    <xf numFmtId="0" fontId="36" fillId="31" borderId="0" xfId="1" applyFont="1" applyFill="1" applyAlignment="1">
      <alignment horizontal="center"/>
    </xf>
    <xf numFmtId="168" fontId="32" fillId="31" borderId="0" xfId="1" applyNumberFormat="1" applyFont="1" applyFill="1" applyAlignment="1">
      <alignment horizontal="center"/>
    </xf>
    <xf numFmtId="168" fontId="37" fillId="23" borderId="26" xfId="1" applyNumberFormat="1" applyFont="1" applyFill="1" applyBorder="1" applyAlignment="1">
      <alignment horizontal="center"/>
    </xf>
    <xf numFmtId="168" fontId="37" fillId="23" borderId="5" xfId="1" applyNumberFormat="1" applyFont="1" applyFill="1" applyBorder="1" applyAlignment="1">
      <alignment horizontal="center"/>
    </xf>
    <xf numFmtId="168" fontId="37" fillId="23" borderId="27" xfId="1" applyNumberFormat="1" applyFont="1" applyFill="1" applyBorder="1" applyAlignment="1">
      <alignment horizontal="center"/>
    </xf>
    <xf numFmtId="168" fontId="37" fillId="23" borderId="19" xfId="1" applyNumberFormat="1" applyFont="1" applyFill="1" applyBorder="1" applyAlignment="1">
      <alignment horizontal="center"/>
    </xf>
    <xf numFmtId="0" fontId="25" fillId="0" borderId="69" xfId="0" applyFont="1" applyBorder="1"/>
    <xf numFmtId="0" fontId="25" fillId="24" borderId="69" xfId="0" applyFont="1" applyFill="1" applyBorder="1"/>
    <xf numFmtId="0" fontId="25" fillId="22" borderId="0" xfId="1" applyFont="1" applyFill="1"/>
    <xf numFmtId="0" fontId="21" fillId="24" borderId="0" xfId="1" applyFont="1" applyFill="1"/>
    <xf numFmtId="0" fontId="43" fillId="22" borderId="0" xfId="1" applyFont="1" applyFill="1"/>
    <xf numFmtId="0" fontId="36" fillId="12" borderId="31" xfId="1" applyFont="1" applyFill="1" applyBorder="1" applyAlignment="1">
      <alignment horizontal="center" wrapText="1"/>
    </xf>
    <xf numFmtId="0" fontId="36" fillId="12" borderId="32" xfId="1" applyFont="1" applyFill="1" applyBorder="1" applyAlignment="1">
      <alignment horizontal="center" wrapText="1"/>
    </xf>
    <xf numFmtId="0" fontId="36" fillId="12" borderId="33" xfId="1" applyFont="1" applyFill="1" applyBorder="1" applyAlignment="1">
      <alignment horizontal="center" wrapText="1"/>
    </xf>
    <xf numFmtId="0" fontId="37" fillId="32" borderId="25" xfId="1" applyFont="1" applyFill="1" applyBorder="1" applyAlignment="1">
      <alignment horizontal="left"/>
    </xf>
    <xf numFmtId="0" fontId="3" fillId="32" borderId="26" xfId="1" applyFont="1" applyFill="1" applyBorder="1" applyAlignment="1">
      <alignment horizontal="left"/>
    </xf>
    <xf numFmtId="0" fontId="37" fillId="32" borderId="25" xfId="1" applyFont="1" applyFill="1" applyBorder="1"/>
    <xf numFmtId="168" fontId="32" fillId="19" borderId="0" xfId="1" applyNumberFormat="1" applyFont="1" applyFill="1"/>
    <xf numFmtId="0" fontId="30" fillId="19" borderId="0" xfId="1" applyFont="1" applyFill="1" applyAlignment="1">
      <alignment horizontal="center" vertical="center"/>
    </xf>
    <xf numFmtId="0" fontId="25" fillId="22" borderId="0" xfId="0" applyFont="1" applyFill="1"/>
    <xf numFmtId="0" fontId="9" fillId="23" borderId="0" xfId="0" applyFont="1" applyFill="1"/>
    <xf numFmtId="0" fontId="35" fillId="9" borderId="9" xfId="1" applyFont="1" applyFill="1" applyBorder="1" applyAlignment="1">
      <alignment horizontal="center" vertical="center"/>
    </xf>
    <xf numFmtId="0" fontId="32" fillId="5" borderId="10" xfId="1" applyFont="1" applyFill="1" applyBorder="1"/>
    <xf numFmtId="0" fontId="32" fillId="5" borderId="11" xfId="1" applyFont="1" applyFill="1" applyBorder="1"/>
    <xf numFmtId="0" fontId="35" fillId="8" borderId="9" xfId="1" applyFont="1" applyFill="1" applyBorder="1" applyAlignment="1">
      <alignment horizontal="center" vertical="center"/>
    </xf>
    <xf numFmtId="0" fontId="35" fillId="8" borderId="10" xfId="1" applyFont="1" applyFill="1" applyBorder="1" applyAlignment="1">
      <alignment horizontal="center" vertical="center"/>
    </xf>
    <xf numFmtId="0" fontId="35" fillId="8" borderId="11" xfId="1" applyFont="1" applyFill="1" applyBorder="1" applyAlignment="1">
      <alignment horizontal="center" vertical="center"/>
    </xf>
    <xf numFmtId="0" fontId="35" fillId="10" borderId="9" xfId="1" applyFont="1" applyFill="1" applyBorder="1" applyAlignment="1">
      <alignment horizontal="center" vertical="center"/>
    </xf>
    <xf numFmtId="0" fontId="35" fillId="11" borderId="9" xfId="1" applyFont="1" applyFill="1" applyBorder="1" applyAlignment="1">
      <alignment horizontal="center" vertical="center"/>
    </xf>
    <xf numFmtId="0" fontId="36" fillId="7" borderId="14" xfId="1" applyFont="1" applyFill="1" applyBorder="1" applyAlignment="1">
      <alignment horizontal="center" vertical="center"/>
    </xf>
    <xf numFmtId="0" fontId="36" fillId="7" borderId="34" xfId="1" applyFont="1" applyFill="1" applyBorder="1" applyAlignment="1">
      <alignment horizontal="center" vertical="center"/>
    </xf>
    <xf numFmtId="0" fontId="29" fillId="7" borderId="9"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11" xfId="1" applyFont="1" applyFill="1" applyBorder="1" applyAlignment="1">
      <alignment horizontal="center" vertical="center"/>
    </xf>
    <xf numFmtId="168" fontId="31" fillId="8" borderId="12" xfId="1" applyNumberFormat="1" applyFont="1" applyFill="1" applyBorder="1" applyAlignment="1">
      <alignment horizontal="center" vertical="center"/>
    </xf>
    <xf numFmtId="168" fontId="24" fillId="5" borderId="0" xfId="1" applyNumberFormat="1" applyFont="1" applyFill="1"/>
    <xf numFmtId="168" fontId="32" fillId="5" borderId="13" xfId="1" applyNumberFormat="1" applyFont="1" applyFill="1" applyBorder="1"/>
    <xf numFmtId="168" fontId="32" fillId="5" borderId="14" xfId="1" applyNumberFormat="1" applyFont="1" applyFill="1" applyBorder="1"/>
    <xf numFmtId="168" fontId="32" fillId="5" borderId="15" xfId="1" applyNumberFormat="1" applyFont="1" applyFill="1" applyBorder="1"/>
    <xf numFmtId="168" fontId="32" fillId="5" borderId="16" xfId="1" applyNumberFormat="1" applyFont="1" applyFill="1" applyBorder="1"/>
    <xf numFmtId="0" fontId="37" fillId="23" borderId="35" xfId="1" applyFont="1" applyFill="1" applyBorder="1" applyAlignment="1">
      <alignment horizontal="left"/>
    </xf>
    <xf numFmtId="0" fontId="37" fillId="23" borderId="7" xfId="1" applyFont="1" applyFill="1" applyBorder="1" applyAlignment="1">
      <alignment horizontal="left"/>
    </xf>
    <xf numFmtId="0" fontId="36" fillId="7" borderId="39" xfId="1" applyFont="1" applyFill="1" applyBorder="1" applyAlignment="1">
      <alignment horizontal="center"/>
    </xf>
    <xf numFmtId="0" fontId="36" fillId="7" borderId="42" xfId="1" applyFont="1" applyFill="1" applyBorder="1" applyAlignment="1">
      <alignment horizontal="center"/>
    </xf>
    <xf numFmtId="0" fontId="39" fillId="10" borderId="9" xfId="1" applyFont="1" applyFill="1" applyBorder="1" applyAlignment="1">
      <alignment horizontal="center" vertical="center"/>
    </xf>
    <xf numFmtId="0" fontId="36" fillId="13" borderId="22" xfId="1" applyFont="1" applyFill="1" applyBorder="1" applyAlignment="1">
      <alignment horizontal="center" vertical="center" wrapText="1"/>
    </xf>
    <xf numFmtId="0" fontId="32" fillId="6" borderId="36" xfId="1" applyFont="1" applyFill="1" applyBorder="1" applyAlignment="1">
      <alignment wrapText="1"/>
    </xf>
    <xf numFmtId="0" fontId="36" fillId="13" borderId="37" xfId="1" applyFont="1" applyFill="1" applyBorder="1" applyAlignment="1">
      <alignment horizontal="center" vertical="center" wrapText="1"/>
    </xf>
    <xf numFmtId="0" fontId="32" fillId="6" borderId="23" xfId="1" applyFont="1" applyFill="1" applyBorder="1" applyAlignment="1">
      <alignment wrapText="1"/>
    </xf>
    <xf numFmtId="0" fontId="32" fillId="6" borderId="24" xfId="1" applyFont="1" applyFill="1" applyBorder="1" applyAlignment="1">
      <alignment wrapText="1"/>
    </xf>
    <xf numFmtId="0" fontId="36" fillId="12" borderId="14" xfId="1" applyFont="1" applyFill="1" applyBorder="1" applyAlignment="1">
      <alignment horizontal="center" vertical="center" wrapText="1"/>
    </xf>
    <xf numFmtId="0" fontId="36" fillId="12" borderId="34" xfId="1" applyFont="1" applyFill="1" applyBorder="1" applyAlignment="1">
      <alignment horizontal="center" vertical="center" wrapText="1"/>
    </xf>
    <xf numFmtId="0" fontId="37" fillId="23" borderId="44" xfId="1" applyFont="1" applyFill="1" applyBorder="1" applyAlignment="1">
      <alignment horizontal="left"/>
    </xf>
    <xf numFmtId="0" fontId="37" fillId="23" borderId="45" xfId="1" applyFont="1" applyFill="1" applyBorder="1" applyAlignment="1">
      <alignment horizontal="left"/>
    </xf>
    <xf numFmtId="167" fontId="37" fillId="19" borderId="35" xfId="1" applyNumberFormat="1" applyFont="1" applyFill="1" applyBorder="1" applyAlignment="1">
      <alignment horizontal="center"/>
    </xf>
    <xf numFmtId="167" fontId="32" fillId="19" borderId="7" xfId="1" applyNumberFormat="1" applyFont="1" applyFill="1" applyBorder="1" applyAlignment="1">
      <alignment horizontal="center"/>
    </xf>
    <xf numFmtId="168" fontId="37" fillId="0" borderId="6" xfId="1" applyNumberFormat="1" applyFont="1" applyBorder="1" applyAlignment="1">
      <alignment horizontal="center"/>
    </xf>
    <xf numFmtId="168" fontId="32" fillId="0" borderId="8" xfId="1" applyNumberFormat="1" applyFont="1" applyBorder="1" applyAlignment="1">
      <alignment horizontal="center"/>
    </xf>
    <xf numFmtId="168" fontId="32" fillId="0" borderId="7" xfId="1" applyNumberFormat="1" applyFont="1" applyBorder="1" applyAlignment="1">
      <alignment horizontal="center"/>
    </xf>
    <xf numFmtId="0" fontId="37" fillId="0" borderId="6" xfId="1" applyFont="1" applyBorder="1" applyAlignment="1">
      <alignment horizontal="center"/>
    </xf>
    <xf numFmtId="0" fontId="37" fillId="0" borderId="7" xfId="1" applyFont="1" applyBorder="1" applyAlignment="1">
      <alignment horizontal="center"/>
    </xf>
    <xf numFmtId="0" fontId="32" fillId="0" borderId="38" xfId="1" applyFont="1" applyBorder="1" applyAlignment="1">
      <alignment horizontal="center"/>
    </xf>
    <xf numFmtId="167" fontId="37" fillId="19" borderId="44" xfId="1" applyNumberFormat="1" applyFont="1" applyFill="1" applyBorder="1" applyAlignment="1">
      <alignment horizontal="center"/>
    </xf>
    <xf numFmtId="167" fontId="32" fillId="19" borderId="45" xfId="1" applyNumberFormat="1" applyFont="1" applyFill="1" applyBorder="1" applyAlignment="1">
      <alignment horizontal="center"/>
    </xf>
    <xf numFmtId="168" fontId="37" fillId="0" borderId="46" xfId="1" applyNumberFormat="1" applyFont="1" applyBorder="1" applyAlignment="1">
      <alignment horizontal="center"/>
    </xf>
    <xf numFmtId="168" fontId="32" fillId="0" borderId="47" xfId="1" applyNumberFormat="1" applyFont="1" applyBorder="1" applyAlignment="1">
      <alignment horizontal="center"/>
    </xf>
    <xf numFmtId="168" fontId="32" fillId="0" borderId="45" xfId="1" applyNumberFormat="1" applyFont="1" applyBorder="1" applyAlignment="1">
      <alignment horizontal="center"/>
    </xf>
    <xf numFmtId="0" fontId="37" fillId="0" borderId="46" xfId="1" applyFont="1" applyBorder="1" applyAlignment="1">
      <alignment horizontal="center"/>
    </xf>
    <xf numFmtId="0" fontId="32" fillId="0" borderId="45" xfId="1" applyFont="1" applyBorder="1" applyAlignment="1">
      <alignment horizontal="center"/>
    </xf>
    <xf numFmtId="0" fontId="32" fillId="0" borderId="48" xfId="1" applyFont="1" applyBorder="1" applyAlignment="1">
      <alignment horizontal="center"/>
    </xf>
    <xf numFmtId="167" fontId="37" fillId="19" borderId="35" xfId="1" applyNumberFormat="1" applyFont="1" applyFill="1" applyBorder="1" applyAlignment="1">
      <alignment horizontal="left"/>
    </xf>
    <xf numFmtId="167" fontId="32" fillId="19" borderId="7" xfId="1" applyNumberFormat="1" applyFont="1" applyFill="1" applyBorder="1"/>
    <xf numFmtId="0" fontId="37" fillId="0" borderId="6" xfId="1" applyFont="1" applyBorder="1" applyAlignment="1">
      <alignment horizontal="left"/>
    </xf>
    <xf numFmtId="0" fontId="32" fillId="0" borderId="38" xfId="1" applyFont="1" applyBorder="1"/>
    <xf numFmtId="0" fontId="32" fillId="7" borderId="9" xfId="1" applyFont="1" applyFill="1" applyBorder="1" applyAlignment="1">
      <alignment horizontal="left" vertical="center" wrapText="1"/>
    </xf>
    <xf numFmtId="0" fontId="32" fillId="7" borderId="10" xfId="1" applyFont="1" applyFill="1" applyBorder="1" applyAlignment="1">
      <alignment horizontal="left" vertical="center" wrapText="1"/>
    </xf>
    <xf numFmtId="0" fontId="32" fillId="7" borderId="11" xfId="1" applyFont="1" applyFill="1" applyBorder="1" applyAlignment="1">
      <alignment horizontal="left" vertical="center" wrapText="1"/>
    </xf>
    <xf numFmtId="0" fontId="32" fillId="0" borderId="12" xfId="1" applyFont="1" applyBorder="1" applyAlignment="1">
      <alignment horizontal="left" vertical="top" wrapText="1"/>
    </xf>
    <xf numFmtId="0" fontId="32" fillId="0" borderId="0" xfId="1" applyFont="1" applyAlignment="1">
      <alignment horizontal="left" vertical="top" wrapText="1"/>
    </xf>
    <xf numFmtId="0" fontId="32" fillId="0" borderId="13" xfId="1" applyFont="1" applyBorder="1" applyAlignment="1">
      <alignment horizontal="left" vertical="top" wrapText="1"/>
    </xf>
    <xf numFmtId="0" fontId="32" fillId="0" borderId="14" xfId="1" applyFont="1" applyBorder="1" applyAlignment="1">
      <alignment horizontal="left" vertical="top" wrapText="1"/>
    </xf>
    <xf numFmtId="0" fontId="32" fillId="0" borderId="15" xfId="1" applyFont="1" applyBorder="1" applyAlignment="1">
      <alignment horizontal="left" vertical="top" wrapText="1"/>
    </xf>
    <xf numFmtId="0" fontId="32" fillId="0" borderId="16" xfId="1" applyFont="1" applyBorder="1" applyAlignment="1">
      <alignment horizontal="left" vertical="top" wrapText="1"/>
    </xf>
    <xf numFmtId="0" fontId="32" fillId="14" borderId="9" xfId="1" applyFont="1" applyFill="1" applyBorder="1" applyAlignment="1">
      <alignment horizontal="left" vertical="center" wrapText="1"/>
    </xf>
    <xf numFmtId="0" fontId="32" fillId="14" borderId="10" xfId="1" applyFont="1" applyFill="1" applyBorder="1" applyAlignment="1">
      <alignment horizontal="left" vertical="center" wrapText="1"/>
    </xf>
    <xf numFmtId="0" fontId="32" fillId="14" borderId="11" xfId="1" applyFont="1" applyFill="1" applyBorder="1" applyAlignment="1">
      <alignment horizontal="left" vertical="center" wrapText="1"/>
    </xf>
    <xf numFmtId="0" fontId="21" fillId="0" borderId="0" xfId="1" applyFont="1" applyAlignment="1">
      <alignment horizontal="center" wrapText="1"/>
    </xf>
    <xf numFmtId="0" fontId="24" fillId="0" borderId="0" xfId="1" applyFont="1"/>
    <xf numFmtId="0" fontId="33" fillId="0" borderId="0" xfId="1" applyFont="1" applyAlignment="1">
      <alignment horizontal="center" vertical="center" wrapText="1"/>
    </xf>
    <xf numFmtId="165" fontId="37" fillId="19" borderId="39" xfId="1" applyNumberFormat="1" applyFont="1" applyFill="1" applyBorder="1" applyAlignment="1">
      <alignment horizontal="left"/>
    </xf>
    <xf numFmtId="0" fontId="32" fillId="19" borderId="40" xfId="1" applyFont="1" applyFill="1" applyBorder="1"/>
    <xf numFmtId="168" fontId="37" fillId="0" borderId="41" xfId="1" applyNumberFormat="1" applyFont="1" applyBorder="1" applyAlignment="1">
      <alignment horizontal="center"/>
    </xf>
    <xf numFmtId="168" fontId="32" fillId="0" borderId="42" xfId="1" applyNumberFormat="1" applyFont="1" applyBorder="1" applyAlignment="1">
      <alignment horizontal="center"/>
    </xf>
    <xf numFmtId="168" fontId="32" fillId="0" borderId="40" xfId="1" applyNumberFormat="1" applyFont="1" applyBorder="1" applyAlignment="1">
      <alignment horizontal="center"/>
    </xf>
    <xf numFmtId="0" fontId="37" fillId="0" borderId="41" xfId="1" applyFont="1" applyBorder="1" applyAlignment="1">
      <alignment horizontal="center"/>
    </xf>
    <xf numFmtId="0" fontId="37" fillId="0" borderId="40" xfId="1" applyFont="1" applyBorder="1" applyAlignment="1">
      <alignment horizontal="center"/>
    </xf>
    <xf numFmtId="0" fontId="37" fillId="0" borderId="41" xfId="1" applyFont="1" applyBorder="1" applyAlignment="1">
      <alignment horizontal="left"/>
    </xf>
    <xf numFmtId="0" fontId="32" fillId="0" borderId="43" xfId="1" applyFont="1" applyBorder="1"/>
    <xf numFmtId="0" fontId="35" fillId="11" borderId="10" xfId="1" applyFont="1" applyFill="1" applyBorder="1" applyAlignment="1">
      <alignment horizontal="center" vertical="center"/>
    </xf>
    <xf numFmtId="0" fontId="35" fillId="11" borderId="11" xfId="1" applyFont="1" applyFill="1" applyBorder="1" applyAlignment="1">
      <alignment horizontal="center" vertical="center"/>
    </xf>
    <xf numFmtId="0" fontId="35" fillId="9" borderId="10" xfId="1" applyFont="1" applyFill="1" applyBorder="1" applyAlignment="1">
      <alignment horizontal="center" vertical="center"/>
    </xf>
    <xf numFmtId="0" fontId="35" fillId="9" borderId="11" xfId="1" applyFont="1" applyFill="1" applyBorder="1" applyAlignment="1">
      <alignment horizontal="center" vertical="center"/>
    </xf>
    <xf numFmtId="9" fontId="41" fillId="0" borderId="0" xfId="2" applyFont="1" applyAlignment="1">
      <alignment horizontal="center" vertical="top"/>
    </xf>
    <xf numFmtId="0" fontId="15" fillId="7" borderId="9" xfId="1" applyFont="1" applyFill="1" applyBorder="1" applyAlignment="1">
      <alignment horizontal="center" vertical="center"/>
    </xf>
    <xf numFmtId="0" fontId="15" fillId="6" borderId="10" xfId="1" applyFont="1" applyFill="1" applyBorder="1" applyAlignment="1">
      <alignment horizontal="center" vertical="center"/>
    </xf>
    <xf numFmtId="0" fontId="15" fillId="6" borderId="11" xfId="1" applyFont="1" applyFill="1" applyBorder="1" applyAlignment="1">
      <alignment horizontal="center" vertical="center"/>
    </xf>
    <xf numFmtId="168" fontId="16" fillId="8" borderId="12" xfId="1" applyNumberFormat="1" applyFont="1" applyFill="1" applyBorder="1" applyAlignment="1">
      <alignment horizontal="center" vertical="center"/>
    </xf>
    <xf numFmtId="168" fontId="17" fillId="5" borderId="0" xfId="1" applyNumberFormat="1" applyFont="1" applyFill="1"/>
    <xf numFmtId="168" fontId="18" fillId="5" borderId="13" xfId="1" applyNumberFormat="1" applyFont="1" applyFill="1" applyBorder="1"/>
    <xf numFmtId="168" fontId="18" fillId="5" borderId="14" xfId="1" applyNumberFormat="1" applyFont="1" applyFill="1" applyBorder="1"/>
    <xf numFmtId="168" fontId="18" fillId="5" borderId="15" xfId="1" applyNumberFormat="1" applyFont="1" applyFill="1" applyBorder="1"/>
    <xf numFmtId="168" fontId="18" fillId="5" borderId="16" xfId="1" applyNumberFormat="1" applyFont="1" applyFill="1" applyBorder="1"/>
    <xf numFmtId="0" fontId="18" fillId="7" borderId="22" xfId="0" applyFont="1" applyFill="1" applyBorder="1" applyAlignment="1">
      <alignment horizontal="center"/>
    </xf>
    <xf numFmtId="0" fontId="18" fillId="17" borderId="23" xfId="0" applyFont="1" applyFill="1" applyBorder="1" applyAlignment="1">
      <alignment horizontal="center"/>
    </xf>
    <xf numFmtId="1" fontId="16" fillId="8" borderId="12" xfId="1" applyNumberFormat="1" applyFont="1" applyFill="1" applyBorder="1" applyAlignment="1">
      <alignment horizontal="center" vertical="center"/>
    </xf>
    <xf numFmtId="0" fontId="17" fillId="5" borderId="0" xfId="1" applyFont="1" applyFill="1"/>
    <xf numFmtId="0" fontId="18" fillId="5" borderId="13" xfId="1" applyFont="1" applyFill="1" applyBorder="1"/>
    <xf numFmtId="0" fontId="18" fillId="5" borderId="14" xfId="1" applyFont="1" applyFill="1" applyBorder="1"/>
    <xf numFmtId="0" fontId="18" fillId="5" borderId="15" xfId="1" applyFont="1" applyFill="1" applyBorder="1"/>
    <xf numFmtId="0" fontId="18" fillId="5" borderId="16" xfId="1" applyFont="1" applyFill="1" applyBorder="1"/>
    <xf numFmtId="0" fontId="5" fillId="8" borderId="12" xfId="0" applyFont="1" applyFill="1" applyBorder="1" applyAlignment="1">
      <alignment horizontal="right"/>
    </xf>
    <xf numFmtId="0" fontId="5" fillId="8" borderId="0" xfId="0" applyFont="1" applyFill="1" applyAlignment="1">
      <alignment horizontal="right"/>
    </xf>
    <xf numFmtId="0" fontId="11" fillId="8" borderId="14" xfId="0" applyFont="1" applyFill="1" applyBorder="1" applyAlignment="1">
      <alignment horizontal="right" vertical="center"/>
    </xf>
    <xf numFmtId="0" fontId="11" fillId="8" borderId="15" xfId="0" applyFont="1" applyFill="1" applyBorder="1" applyAlignment="1">
      <alignment horizontal="right" vertical="center"/>
    </xf>
    <xf numFmtId="0" fontId="3" fillId="16" borderId="0" xfId="0" applyFont="1" applyFill="1" applyAlignment="1">
      <alignment horizontal="center" vertical="center" wrapText="1"/>
    </xf>
    <xf numFmtId="0" fontId="6" fillId="8" borderId="9" xfId="0" applyFont="1" applyFill="1" applyBorder="1" applyAlignment="1">
      <alignment horizontal="right"/>
    </xf>
    <xf numFmtId="0" fontId="2" fillId="5" borderId="10" xfId="0" applyFont="1" applyFill="1" applyBorder="1" applyAlignment="1">
      <alignment horizontal="right"/>
    </xf>
    <xf numFmtId="168" fontId="9" fillId="5" borderId="0" xfId="1" applyNumberFormat="1" applyFill="1"/>
    <xf numFmtId="168" fontId="2" fillId="5" borderId="13" xfId="1" applyNumberFormat="1" applyFont="1" applyFill="1" applyBorder="1"/>
    <xf numFmtId="168" fontId="2" fillId="5" borderId="14" xfId="1" applyNumberFormat="1" applyFont="1" applyFill="1" applyBorder="1"/>
    <xf numFmtId="168" fontId="2" fillId="5" borderId="15" xfId="1" applyNumberFormat="1" applyFont="1" applyFill="1" applyBorder="1"/>
    <xf numFmtId="168" fontId="2" fillId="5" borderId="16" xfId="1" applyNumberFormat="1" applyFont="1" applyFill="1" applyBorder="1"/>
  </cellXfs>
  <cellStyles count="3">
    <cellStyle name="Normal" xfId="0" builtinId="0"/>
    <cellStyle name="Normal 2" xfId="1" xr:uid="{8551F270-FEFE-904D-9FBA-FE2A3E68116B}"/>
    <cellStyle name="Porcentaje" xfId="2" builtinId="5"/>
  </cellStyles>
  <dxfs count="1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dxf>
    <dxf>
      <font>
        <color rgb="FF9C0006"/>
      </font>
      <fill>
        <patternFill>
          <bgColor rgb="FFFFC7CE"/>
        </patternFill>
      </fill>
    </dxf>
    <dxf>
      <font>
        <color rgb="FF9C0006"/>
      </font>
      <fill>
        <patternFill>
          <bgColor rgb="FFFFC7CE"/>
        </patternFill>
      </fill>
    </dxf>
    <dxf>
      <border diagonalUp="0" diagonalDown="0">
        <left style="thin">
          <color rgb="FFEFEFEF"/>
        </left>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medium">
          <color indexed="64"/>
        </right>
        <top style="thin">
          <color rgb="FFEFEFEF"/>
        </top>
        <bottom style="thin">
          <color rgb="FFEFEFEF"/>
        </bottom>
        <vertical style="thin">
          <color rgb="FFEFEFEF"/>
        </vertical>
        <horizontal style="thin">
          <color rgb="FFEFEFEF"/>
        </horizontal>
      </border>
    </dxf>
    <dxf>
      <border diagonalUp="0" diagonalDown="0">
        <left style="medium">
          <color indexed="64"/>
        </left>
        <right style="thin">
          <color rgb="FFEFEFEF"/>
        </right>
        <top style="thin">
          <color rgb="FFEFEFEF"/>
        </top>
        <bottom style="thin">
          <color rgb="FFEFEFEF"/>
        </bottom>
        <vertical style="thin">
          <color rgb="FFEFEFEF"/>
        </vertical>
        <horizontal style="thin">
          <color rgb="FFEFEFEF"/>
        </horizontal>
      </border>
    </dxf>
    <dxf>
      <border diagonalUp="0" diagonalDown="0">
        <left/>
        <right style="thin">
          <color rgb="FFEFEFEF"/>
        </right>
        <top style="thin">
          <color rgb="FFEFEFEF"/>
        </top>
        <bottom style="thin">
          <color rgb="FFEFEFEF"/>
        </bottom>
        <vertical style="thin">
          <color rgb="FFEFEFEF"/>
        </vertical>
        <horizontal style="thin">
          <color rgb="FFEFEFEF"/>
        </horizontal>
      </border>
    </dxf>
    <dxf>
      <border diagonalUp="0" diagonalDown="0">
        <left style="thin">
          <color rgb="FFEFEFEF"/>
        </left>
        <right style="thin">
          <color rgb="FFEFEFEF"/>
        </right>
        <top/>
        <bottom/>
        <vertical style="thin">
          <color rgb="FFEFEFEF"/>
        </vertical>
        <horizontal style="thin">
          <color rgb="FFEFEFEF"/>
        </horizontal>
      </border>
    </dxf>
    <dxf>
      <border diagonalUp="0" diagonalDown="0">
        <left style="medium">
          <color indexed="64"/>
        </left>
        <right style="medium">
          <color indexed="64"/>
        </right>
        <top style="medium">
          <color indexed="64"/>
        </top>
        <bottom style="medium">
          <color indexed="64"/>
        </bottom>
      </border>
    </dxf>
    <dxf>
      <border diagonalUp="0" diagonalDown="0">
        <left style="thin">
          <color rgb="FFEFEFEF"/>
        </left>
        <right style="thin">
          <color rgb="FFEFEFEF"/>
        </right>
        <top/>
        <bottom/>
        <vertical style="thin">
          <color rgb="FFEFEFEF"/>
        </vertical>
        <horizontal style="thin">
          <color rgb="FFEFEFEF"/>
        </horizontal>
      </border>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
      <fill>
        <patternFill patternType="solid">
          <fgColor rgb="FFF8F2EB"/>
          <bgColor rgb="FFF8F2EB"/>
        </patternFill>
      </fill>
    </dxf>
    <dxf>
      <fill>
        <patternFill patternType="solid">
          <fgColor rgb="FFFFFFFF"/>
          <bgColor rgb="FFFFFFFF"/>
        </patternFill>
      </fill>
    </dxf>
    <dxf>
      <fill>
        <patternFill patternType="solid">
          <fgColor rgb="FFCBC7FC"/>
          <bgColor rgb="FFCBC7FC"/>
        </patternFill>
      </fill>
    </dxf>
  </dxfs>
  <tableStyles count="2">
    <tableStyle name="Bill Tracker-style" pivot="0" count="3" xr9:uid="{00000000-0011-0000-FFFF-FFFF00000000}">
      <tableStyleElement type="headerRow" dxfId="111"/>
      <tableStyleElement type="firstRowStripe" dxfId="110"/>
      <tableStyleElement type="secondRowStripe" dxfId="109"/>
    </tableStyle>
    <tableStyle name="Debt Snowball-style" pivot="0" count="3" xr9:uid="{00000000-0011-0000-FFFF-FFFF01000000}">
      <tableStyleElement type="headerRow" dxfId="108"/>
      <tableStyleElement type="firstRowStripe" dxfId="107"/>
      <tableStyleElement type="secondRowStripe" dxfId="106"/>
    </tableStyle>
  </tableStyles>
  <colors>
    <mruColors>
      <color rgb="FF002F4A"/>
      <color rgb="FFFFA300"/>
      <color rgb="FFCEEED8"/>
      <color rgb="FFFFD800"/>
      <color rgb="FFCCECFF"/>
      <color rgb="FF99CCFF"/>
      <color rgb="FF3399FF"/>
      <color rgb="FF33CCFF"/>
      <color rgb="FF00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4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5760-429C-AD20-B3515226CDD4}"/>
              </c:ext>
            </c:extLst>
          </c:dPt>
          <c:dPt>
            <c:idx val="1"/>
            <c:bubble3D val="0"/>
            <c:spPr>
              <a:solidFill>
                <a:srgbClr val="FFD800"/>
              </a:solidFill>
            </c:spPr>
            <c:extLst>
              <c:ext xmlns:c16="http://schemas.microsoft.com/office/drawing/2014/chart" uri="{C3380CC4-5D6E-409C-BE32-E72D297353CC}">
                <c16:uniqueId val="{00000003-5760-429C-AD20-B3515226CDD4}"/>
              </c:ext>
            </c:extLst>
          </c:dPt>
          <c:dPt>
            <c:idx val="2"/>
            <c:bubble3D val="0"/>
            <c:spPr>
              <a:solidFill>
                <a:srgbClr val="FFA300"/>
              </a:solidFill>
            </c:spPr>
            <c:extLst>
              <c:ext xmlns:c16="http://schemas.microsoft.com/office/drawing/2014/chart" uri="{C3380CC4-5D6E-409C-BE32-E72D297353CC}">
                <c16:uniqueId val="{00000005-5760-429C-AD20-B3515226CDD4}"/>
              </c:ext>
            </c:extLst>
          </c:dPt>
          <c:dPt>
            <c:idx val="3"/>
            <c:bubble3D val="0"/>
            <c:spPr>
              <a:solidFill>
                <a:srgbClr val="C00000"/>
              </a:solidFill>
            </c:spPr>
            <c:extLst>
              <c:ext xmlns:c16="http://schemas.microsoft.com/office/drawing/2014/chart" uri="{C3380CC4-5D6E-409C-BE32-E72D297353CC}">
                <c16:uniqueId val="{00000007-5760-429C-AD20-B3515226CDD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Ene!$B$35:$B$39</c:f>
              <c:strCache>
                <c:ptCount val="5"/>
                <c:pt idx="0">
                  <c:v>Facturas</c:v>
                </c:pt>
                <c:pt idx="1">
                  <c:v>Resumen de Gastos</c:v>
                </c:pt>
                <c:pt idx="2">
                  <c:v>Ahorro</c:v>
                </c:pt>
                <c:pt idx="3">
                  <c:v>Deudas</c:v>
                </c:pt>
                <c:pt idx="4">
                  <c:v>TOTAL RESTANTE</c:v>
                </c:pt>
              </c:strCache>
            </c:strRef>
          </c:cat>
          <c:val>
            <c:numRef>
              <c:f>Ene!$E$35:$E$39</c:f>
              <c:numCache>
                <c:formatCode>[$$]#,##0</c:formatCode>
                <c:ptCount val="5"/>
                <c:pt idx="0">
                  <c:v>1440</c:v>
                </c:pt>
                <c:pt idx="1">
                  <c:v>1230</c:v>
                </c:pt>
                <c:pt idx="2">
                  <c:v>750</c:v>
                </c:pt>
                <c:pt idx="3">
                  <c:v>1200</c:v>
                </c:pt>
                <c:pt idx="4">
                  <c:v>1280</c:v>
                </c:pt>
              </c:numCache>
            </c:numRef>
          </c:val>
          <c:extLst>
            <c:ext xmlns:c16="http://schemas.microsoft.com/office/drawing/2014/chart" uri="{C3380CC4-5D6E-409C-BE32-E72D297353CC}">
              <c16:uniqueId val="{00000008-5760-429C-AD20-B3515226CDD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2F1D-43DF-870F-0AAC381CC2B9}"/>
              </c:ext>
            </c:extLst>
          </c:dPt>
          <c:dPt>
            <c:idx val="1"/>
            <c:bubble3D val="0"/>
            <c:spPr>
              <a:solidFill>
                <a:srgbClr val="FFD800"/>
              </a:solidFill>
            </c:spPr>
            <c:extLst>
              <c:ext xmlns:c16="http://schemas.microsoft.com/office/drawing/2014/chart" uri="{C3380CC4-5D6E-409C-BE32-E72D297353CC}">
                <c16:uniqueId val="{00000003-2F1D-43DF-870F-0AAC381CC2B9}"/>
              </c:ext>
            </c:extLst>
          </c:dPt>
          <c:dPt>
            <c:idx val="2"/>
            <c:bubble3D val="0"/>
            <c:spPr>
              <a:solidFill>
                <a:srgbClr val="FFA300"/>
              </a:solidFill>
            </c:spPr>
            <c:extLst>
              <c:ext xmlns:c16="http://schemas.microsoft.com/office/drawing/2014/chart" uri="{C3380CC4-5D6E-409C-BE32-E72D297353CC}">
                <c16:uniqueId val="{00000005-2F1D-43DF-870F-0AAC381CC2B9}"/>
              </c:ext>
            </c:extLst>
          </c:dPt>
          <c:dPt>
            <c:idx val="3"/>
            <c:bubble3D val="0"/>
            <c:spPr>
              <a:solidFill>
                <a:srgbClr val="C00000"/>
              </a:solidFill>
            </c:spPr>
            <c:extLst>
              <c:ext xmlns:c16="http://schemas.microsoft.com/office/drawing/2014/chart" uri="{C3380CC4-5D6E-409C-BE32-E72D297353CC}">
                <c16:uniqueId val="{00000007-2F1D-43DF-870F-0AAC381CC2B9}"/>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Abr!$B$35:$B$39</c:f>
              <c:strCache>
                <c:ptCount val="5"/>
                <c:pt idx="0">
                  <c:v>Facturas</c:v>
                </c:pt>
                <c:pt idx="1">
                  <c:v>Resumen de Gastos</c:v>
                </c:pt>
                <c:pt idx="2">
                  <c:v>Ahorro</c:v>
                </c:pt>
                <c:pt idx="3">
                  <c:v>Deudas</c:v>
                </c:pt>
                <c:pt idx="4">
                  <c:v>TOTAL RESTANTE</c:v>
                </c:pt>
              </c:strCache>
            </c:strRef>
          </c:cat>
          <c:val>
            <c:numRef>
              <c:f>Abr!$E$35:$E$39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2F1D-43DF-870F-0AAC381CC2B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Abr!$B$34:$B$38</c:f>
              <c:strCache>
                <c:ptCount val="5"/>
                <c:pt idx="0">
                  <c:v>Resumen de Ingresos</c:v>
                </c:pt>
                <c:pt idx="1">
                  <c:v>Facturas</c:v>
                </c:pt>
                <c:pt idx="2">
                  <c:v>Resumen de Gastos</c:v>
                </c:pt>
                <c:pt idx="3">
                  <c:v>Ahorro</c:v>
                </c:pt>
                <c:pt idx="4">
                  <c:v>Deudas</c:v>
                </c:pt>
              </c:strCache>
            </c:strRef>
          </c:cat>
          <c:val>
            <c:numRef>
              <c:f>Abr!$D$34:$D$38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9F9-42FA-9B24-E26945235C36}"/>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9F9-42FA-9B24-E26945235C36}"/>
              </c:ext>
            </c:extLst>
          </c:dPt>
          <c:cat>
            <c:strRef>
              <c:f>Abr!$B$34:$B$38</c:f>
              <c:strCache>
                <c:ptCount val="5"/>
                <c:pt idx="0">
                  <c:v>Resumen de Ingresos</c:v>
                </c:pt>
                <c:pt idx="1">
                  <c:v>Facturas</c:v>
                </c:pt>
                <c:pt idx="2">
                  <c:v>Resumen de Gastos</c:v>
                </c:pt>
                <c:pt idx="3">
                  <c:v>Ahorro</c:v>
                </c:pt>
                <c:pt idx="4">
                  <c:v>Deudas</c:v>
                </c:pt>
              </c:strCache>
            </c:strRef>
          </c:cat>
          <c:val>
            <c:numRef>
              <c:f>Abr!$E$34:$E$38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9F9-42FA-9B24-E26945235C36}"/>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B238-4F53-9681-A90ECDAA2E4C}"/>
              </c:ext>
            </c:extLst>
          </c:dPt>
          <c:dPt>
            <c:idx val="1"/>
            <c:bubble3D val="0"/>
            <c:spPr>
              <a:solidFill>
                <a:schemeClr val="accent5"/>
              </a:solidFill>
              <a:ln>
                <a:noFill/>
              </a:ln>
              <a:effectLst/>
            </c:spPr>
            <c:extLst>
              <c:ext xmlns:c16="http://schemas.microsoft.com/office/drawing/2014/chart" uri="{C3380CC4-5D6E-409C-BE32-E72D297353CC}">
                <c16:uniqueId val="{00000003-B238-4F53-9681-A90ECDAA2E4C}"/>
              </c:ext>
            </c:extLst>
          </c:dPt>
          <c:dPt>
            <c:idx val="2"/>
            <c:bubble3D val="0"/>
            <c:spPr>
              <a:solidFill>
                <a:schemeClr val="accent4"/>
              </a:solidFill>
              <a:ln>
                <a:noFill/>
              </a:ln>
              <a:effectLst/>
            </c:spPr>
            <c:extLst>
              <c:ext xmlns:c16="http://schemas.microsoft.com/office/drawing/2014/chart" uri="{C3380CC4-5D6E-409C-BE32-E72D297353CC}">
                <c16:uniqueId val="{00000005-B238-4F53-9681-A90ECDAA2E4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B238-4F53-9681-A90ECDAA2E4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B238-4F53-9681-A90ECDAA2E4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B238-4F53-9681-A90ECDAA2E4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B238-4F53-9681-A90ECDAA2E4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B238-4F53-9681-A90ECDAA2E4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B238-4F53-9681-A90ECDAA2E4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B238-4F53-9681-A90ECDAA2E4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B238-4F53-9681-A90ECDAA2E4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B238-4F53-9681-A90ECDAA2E4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B238-4F53-9681-A90ECDAA2E4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B238-4F53-9681-A90ECDAA2E4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B238-4F53-9681-A90ECDAA2E4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B238-4F53-9681-A90ECDAA2E4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B238-4F53-9681-A90ECDAA2E4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38-4F53-9681-A90ECDAA2E4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B238-4F53-9681-A90ECDAA2E4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238-4F53-9681-A90ECDAA2E4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238-4F53-9681-A90ECDAA2E4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B238-4F53-9681-A90ECDAA2E4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B238-4F53-9681-A90ECDAA2E4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B238-4F53-9681-A90ECDAA2E4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Abr!$M$22:$M$38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Abr!$O$22:$O$38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B238-4F53-9681-A90ECDAA2E4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3C61-4065-BB5B-74C3C8012683}"/>
              </c:ext>
            </c:extLst>
          </c:dPt>
          <c:dPt>
            <c:idx val="1"/>
            <c:bubble3D val="0"/>
            <c:spPr>
              <a:solidFill>
                <a:srgbClr val="FFD800"/>
              </a:solidFill>
            </c:spPr>
            <c:extLst>
              <c:ext xmlns:c16="http://schemas.microsoft.com/office/drawing/2014/chart" uri="{C3380CC4-5D6E-409C-BE32-E72D297353CC}">
                <c16:uniqueId val="{00000003-3C61-4065-BB5B-74C3C8012683}"/>
              </c:ext>
            </c:extLst>
          </c:dPt>
          <c:dPt>
            <c:idx val="2"/>
            <c:bubble3D val="0"/>
            <c:spPr>
              <a:solidFill>
                <a:srgbClr val="FFA300"/>
              </a:solidFill>
            </c:spPr>
            <c:extLst>
              <c:ext xmlns:c16="http://schemas.microsoft.com/office/drawing/2014/chart" uri="{C3380CC4-5D6E-409C-BE32-E72D297353CC}">
                <c16:uniqueId val="{00000005-3C61-4065-BB5B-74C3C8012683}"/>
              </c:ext>
            </c:extLst>
          </c:dPt>
          <c:dPt>
            <c:idx val="3"/>
            <c:bubble3D val="0"/>
            <c:spPr>
              <a:solidFill>
                <a:srgbClr val="C00000"/>
              </a:solidFill>
            </c:spPr>
            <c:extLst>
              <c:ext xmlns:c16="http://schemas.microsoft.com/office/drawing/2014/chart" uri="{C3380CC4-5D6E-409C-BE32-E72D297353CC}">
                <c16:uniqueId val="{00000007-3C61-4065-BB5B-74C3C8012683}"/>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May!$B$35:$B$39</c:f>
              <c:strCache>
                <c:ptCount val="5"/>
                <c:pt idx="0">
                  <c:v>Facturas</c:v>
                </c:pt>
                <c:pt idx="1">
                  <c:v>Resumen de Gastos</c:v>
                </c:pt>
                <c:pt idx="2">
                  <c:v>Ahorro</c:v>
                </c:pt>
                <c:pt idx="3">
                  <c:v>Deudas</c:v>
                </c:pt>
                <c:pt idx="4">
                  <c:v>TOTAL RESTANTE</c:v>
                </c:pt>
              </c:strCache>
            </c:strRef>
          </c:cat>
          <c:val>
            <c:numRef>
              <c:f>May!$E$35:$E$39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3C61-4065-BB5B-74C3C801268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May!$B$34:$B$38</c:f>
              <c:strCache>
                <c:ptCount val="5"/>
                <c:pt idx="0">
                  <c:v>Resumen de Ingresos</c:v>
                </c:pt>
                <c:pt idx="1">
                  <c:v>Facturas</c:v>
                </c:pt>
                <c:pt idx="2">
                  <c:v>Resumen de Gastos</c:v>
                </c:pt>
                <c:pt idx="3">
                  <c:v>Ahorro</c:v>
                </c:pt>
                <c:pt idx="4">
                  <c:v>Deudas</c:v>
                </c:pt>
              </c:strCache>
            </c:strRef>
          </c:cat>
          <c:val>
            <c:numRef>
              <c:f>May!$D$34:$D$38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67D-4E49-A9BA-533751A40D91}"/>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267D-4E49-A9BA-533751A40D91}"/>
              </c:ext>
            </c:extLst>
          </c:dPt>
          <c:cat>
            <c:strRef>
              <c:f>May!$B$34:$B$38</c:f>
              <c:strCache>
                <c:ptCount val="5"/>
                <c:pt idx="0">
                  <c:v>Resumen de Ingresos</c:v>
                </c:pt>
                <c:pt idx="1">
                  <c:v>Facturas</c:v>
                </c:pt>
                <c:pt idx="2">
                  <c:v>Resumen de Gastos</c:v>
                </c:pt>
                <c:pt idx="3">
                  <c:v>Ahorro</c:v>
                </c:pt>
                <c:pt idx="4">
                  <c:v>Deudas</c:v>
                </c:pt>
              </c:strCache>
            </c:strRef>
          </c:cat>
          <c:val>
            <c:numRef>
              <c:f>May!$E$34:$E$38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267D-4E49-A9BA-533751A40D91}"/>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9D5D-4371-A92B-C595FC9F2788}"/>
              </c:ext>
            </c:extLst>
          </c:dPt>
          <c:dPt>
            <c:idx val="1"/>
            <c:bubble3D val="0"/>
            <c:spPr>
              <a:solidFill>
                <a:schemeClr val="accent5"/>
              </a:solidFill>
              <a:ln>
                <a:noFill/>
              </a:ln>
              <a:effectLst/>
            </c:spPr>
            <c:extLst>
              <c:ext xmlns:c16="http://schemas.microsoft.com/office/drawing/2014/chart" uri="{C3380CC4-5D6E-409C-BE32-E72D297353CC}">
                <c16:uniqueId val="{00000003-9D5D-4371-A92B-C595FC9F2788}"/>
              </c:ext>
            </c:extLst>
          </c:dPt>
          <c:dPt>
            <c:idx val="2"/>
            <c:bubble3D val="0"/>
            <c:spPr>
              <a:solidFill>
                <a:schemeClr val="accent4"/>
              </a:solidFill>
              <a:ln>
                <a:noFill/>
              </a:ln>
              <a:effectLst/>
            </c:spPr>
            <c:extLst>
              <c:ext xmlns:c16="http://schemas.microsoft.com/office/drawing/2014/chart" uri="{C3380CC4-5D6E-409C-BE32-E72D297353CC}">
                <c16:uniqueId val="{00000005-9D5D-4371-A92B-C595FC9F278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9D5D-4371-A92B-C595FC9F278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9D5D-4371-A92B-C595FC9F278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9D5D-4371-A92B-C595FC9F278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9D5D-4371-A92B-C595FC9F278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9D5D-4371-A92B-C595FC9F278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9D5D-4371-A92B-C595FC9F278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9D5D-4371-A92B-C595FC9F278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9D5D-4371-A92B-C595FC9F278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9D5D-4371-A92B-C595FC9F278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9D5D-4371-A92B-C595FC9F278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9D5D-4371-A92B-C595FC9F278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9D5D-4371-A92B-C595FC9F278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9D5D-4371-A92B-C595FC9F278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9D5D-4371-A92B-C595FC9F278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D5D-4371-A92B-C595FC9F278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D5D-4371-A92B-C595FC9F278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D5D-4371-A92B-C595FC9F278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9D5D-4371-A92B-C595FC9F278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D5D-4371-A92B-C595FC9F278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9D5D-4371-A92B-C595FC9F278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9D5D-4371-A92B-C595FC9F27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May!$M$22:$M$38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May!$O$22:$O$38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9D5D-4371-A92B-C595FC9F278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D3E-4F9E-A2E2-E5856A6DF4EC}"/>
              </c:ext>
            </c:extLst>
          </c:dPt>
          <c:dPt>
            <c:idx val="1"/>
            <c:bubble3D val="0"/>
            <c:spPr>
              <a:solidFill>
                <a:srgbClr val="FFD800"/>
              </a:solidFill>
            </c:spPr>
            <c:extLst>
              <c:ext xmlns:c16="http://schemas.microsoft.com/office/drawing/2014/chart" uri="{C3380CC4-5D6E-409C-BE32-E72D297353CC}">
                <c16:uniqueId val="{00000003-1D3E-4F9E-A2E2-E5856A6DF4EC}"/>
              </c:ext>
            </c:extLst>
          </c:dPt>
          <c:dPt>
            <c:idx val="2"/>
            <c:bubble3D val="0"/>
            <c:spPr>
              <a:solidFill>
                <a:srgbClr val="FFA300"/>
              </a:solidFill>
            </c:spPr>
            <c:extLst>
              <c:ext xmlns:c16="http://schemas.microsoft.com/office/drawing/2014/chart" uri="{C3380CC4-5D6E-409C-BE32-E72D297353CC}">
                <c16:uniqueId val="{00000005-1D3E-4F9E-A2E2-E5856A6DF4EC}"/>
              </c:ext>
            </c:extLst>
          </c:dPt>
          <c:dPt>
            <c:idx val="3"/>
            <c:bubble3D val="0"/>
            <c:spPr>
              <a:solidFill>
                <a:srgbClr val="C00000"/>
              </a:solidFill>
            </c:spPr>
            <c:extLst>
              <c:ext xmlns:c16="http://schemas.microsoft.com/office/drawing/2014/chart" uri="{C3380CC4-5D6E-409C-BE32-E72D297353CC}">
                <c16:uniqueId val="{00000007-1D3E-4F9E-A2E2-E5856A6DF4EC}"/>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Jun!$B$35:$B$39</c:f>
              <c:strCache>
                <c:ptCount val="5"/>
                <c:pt idx="0">
                  <c:v>Facturas</c:v>
                </c:pt>
                <c:pt idx="1">
                  <c:v>Resumen de Gastos</c:v>
                </c:pt>
                <c:pt idx="2">
                  <c:v>Ahorro</c:v>
                </c:pt>
                <c:pt idx="3">
                  <c:v>Deudas</c:v>
                </c:pt>
                <c:pt idx="4">
                  <c:v>TOTAL RESTANTE</c:v>
                </c:pt>
              </c:strCache>
            </c:strRef>
          </c:cat>
          <c:val>
            <c:numRef>
              <c:f>Jun!$E$35:$E$39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1D3E-4F9E-A2E2-E5856A6DF4EC}"/>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Jun!$B$34:$B$38</c:f>
              <c:strCache>
                <c:ptCount val="5"/>
                <c:pt idx="0">
                  <c:v>Resumen de Ingresos</c:v>
                </c:pt>
                <c:pt idx="1">
                  <c:v>Facturas</c:v>
                </c:pt>
                <c:pt idx="2">
                  <c:v>Resumen de Gastos</c:v>
                </c:pt>
                <c:pt idx="3">
                  <c:v>Ahorro</c:v>
                </c:pt>
                <c:pt idx="4">
                  <c:v>Deudas</c:v>
                </c:pt>
              </c:strCache>
            </c:strRef>
          </c:cat>
          <c:val>
            <c:numRef>
              <c:f>Jun!$D$34:$D$38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CB99-4C2C-B0D0-C1D4B391FABB}"/>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CB99-4C2C-B0D0-C1D4B391FABB}"/>
              </c:ext>
            </c:extLst>
          </c:dPt>
          <c:cat>
            <c:strRef>
              <c:f>Jun!$B$34:$B$38</c:f>
              <c:strCache>
                <c:ptCount val="5"/>
                <c:pt idx="0">
                  <c:v>Resumen de Ingresos</c:v>
                </c:pt>
                <c:pt idx="1">
                  <c:v>Facturas</c:v>
                </c:pt>
                <c:pt idx="2">
                  <c:v>Resumen de Gastos</c:v>
                </c:pt>
                <c:pt idx="3">
                  <c:v>Ahorro</c:v>
                </c:pt>
                <c:pt idx="4">
                  <c:v>Deudas</c:v>
                </c:pt>
              </c:strCache>
            </c:strRef>
          </c:cat>
          <c:val>
            <c:numRef>
              <c:f>Jun!$E$34:$E$38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CB99-4C2C-B0D0-C1D4B391FABB}"/>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0FA-49FA-81C4-C289BBEC61D8}"/>
              </c:ext>
            </c:extLst>
          </c:dPt>
          <c:dPt>
            <c:idx val="1"/>
            <c:bubble3D val="0"/>
            <c:spPr>
              <a:solidFill>
                <a:schemeClr val="accent5"/>
              </a:solidFill>
              <a:ln>
                <a:noFill/>
              </a:ln>
              <a:effectLst/>
            </c:spPr>
            <c:extLst>
              <c:ext xmlns:c16="http://schemas.microsoft.com/office/drawing/2014/chart" uri="{C3380CC4-5D6E-409C-BE32-E72D297353CC}">
                <c16:uniqueId val="{00000003-30FA-49FA-81C4-C289BBEC61D8}"/>
              </c:ext>
            </c:extLst>
          </c:dPt>
          <c:dPt>
            <c:idx val="2"/>
            <c:bubble3D val="0"/>
            <c:spPr>
              <a:solidFill>
                <a:schemeClr val="accent4"/>
              </a:solidFill>
              <a:ln>
                <a:noFill/>
              </a:ln>
              <a:effectLst/>
            </c:spPr>
            <c:extLst>
              <c:ext xmlns:c16="http://schemas.microsoft.com/office/drawing/2014/chart" uri="{C3380CC4-5D6E-409C-BE32-E72D297353CC}">
                <c16:uniqueId val="{00000005-30FA-49FA-81C4-C289BBEC61D8}"/>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0FA-49FA-81C4-C289BBEC61D8}"/>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30FA-49FA-81C4-C289BBEC61D8}"/>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30FA-49FA-81C4-C289BBEC61D8}"/>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30FA-49FA-81C4-C289BBEC61D8}"/>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30FA-49FA-81C4-C289BBEC61D8}"/>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30FA-49FA-81C4-C289BBEC61D8}"/>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30FA-49FA-81C4-C289BBEC61D8}"/>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30FA-49FA-81C4-C289BBEC61D8}"/>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30FA-49FA-81C4-C289BBEC61D8}"/>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30FA-49FA-81C4-C289BBEC61D8}"/>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30FA-49FA-81C4-C289BBEC61D8}"/>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30FA-49FA-81C4-C289BBEC61D8}"/>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30FA-49FA-81C4-C289BBEC61D8}"/>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30FA-49FA-81C4-C289BBEC61D8}"/>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FA-49FA-81C4-C289BBEC61D8}"/>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0FA-49FA-81C4-C289BBEC61D8}"/>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0FA-49FA-81C4-C289BBEC61D8}"/>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0FA-49FA-81C4-C289BBEC61D8}"/>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0FA-49FA-81C4-C289BBEC61D8}"/>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30FA-49FA-81C4-C289BBEC61D8}"/>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30FA-49FA-81C4-C289BBEC61D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Jun!$M$22:$M$38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Jun!$O$22:$O$38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30FA-49FA-81C4-C289BBEC61D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621F-480B-9F80-05F39DF95A4B}"/>
              </c:ext>
            </c:extLst>
          </c:dPt>
          <c:dPt>
            <c:idx val="1"/>
            <c:bubble3D val="0"/>
            <c:spPr>
              <a:solidFill>
                <a:srgbClr val="FFD800"/>
              </a:solidFill>
            </c:spPr>
            <c:extLst>
              <c:ext xmlns:c16="http://schemas.microsoft.com/office/drawing/2014/chart" uri="{C3380CC4-5D6E-409C-BE32-E72D297353CC}">
                <c16:uniqueId val="{00000003-621F-480B-9F80-05F39DF95A4B}"/>
              </c:ext>
            </c:extLst>
          </c:dPt>
          <c:dPt>
            <c:idx val="2"/>
            <c:bubble3D val="0"/>
            <c:spPr>
              <a:solidFill>
                <a:srgbClr val="FFA300"/>
              </a:solidFill>
            </c:spPr>
            <c:extLst>
              <c:ext xmlns:c16="http://schemas.microsoft.com/office/drawing/2014/chart" uri="{C3380CC4-5D6E-409C-BE32-E72D297353CC}">
                <c16:uniqueId val="{00000005-621F-480B-9F80-05F39DF95A4B}"/>
              </c:ext>
            </c:extLst>
          </c:dPt>
          <c:dPt>
            <c:idx val="3"/>
            <c:bubble3D val="0"/>
            <c:spPr>
              <a:solidFill>
                <a:srgbClr val="C00000"/>
              </a:solidFill>
            </c:spPr>
            <c:extLst>
              <c:ext xmlns:c16="http://schemas.microsoft.com/office/drawing/2014/chart" uri="{C3380CC4-5D6E-409C-BE32-E72D297353CC}">
                <c16:uniqueId val="{00000007-621F-480B-9F80-05F39DF95A4B}"/>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Jul!$B$35:$B$39</c:f>
              <c:strCache>
                <c:ptCount val="5"/>
                <c:pt idx="0">
                  <c:v>Facturas</c:v>
                </c:pt>
                <c:pt idx="1">
                  <c:v>Resumen de Gastos</c:v>
                </c:pt>
                <c:pt idx="2">
                  <c:v>Ahorro</c:v>
                </c:pt>
                <c:pt idx="3">
                  <c:v>Deudas</c:v>
                </c:pt>
                <c:pt idx="4">
                  <c:v>TOTAL RESTANTE</c:v>
                </c:pt>
              </c:strCache>
            </c:strRef>
          </c:cat>
          <c:val>
            <c:numRef>
              <c:f>Jul!$E$35:$E$39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621F-480B-9F80-05F39DF95A4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Ene!$B$34:$B$38</c:f>
              <c:strCache>
                <c:ptCount val="5"/>
                <c:pt idx="0">
                  <c:v>Resumen de Ingresos</c:v>
                </c:pt>
                <c:pt idx="1">
                  <c:v>Facturas</c:v>
                </c:pt>
                <c:pt idx="2">
                  <c:v>Resumen de Gastos</c:v>
                </c:pt>
                <c:pt idx="3">
                  <c:v>Ahorro</c:v>
                </c:pt>
                <c:pt idx="4">
                  <c:v>Deudas</c:v>
                </c:pt>
              </c:strCache>
            </c:strRef>
          </c:cat>
          <c:val>
            <c:numRef>
              <c:f>Ene!$D$34:$D$38</c:f>
              <c:numCache>
                <c:formatCode>[$$]#,##0</c:formatCode>
                <c:ptCount val="5"/>
                <c:pt idx="0">
                  <c:v>5300</c:v>
                </c:pt>
                <c:pt idx="1">
                  <c:v>1440</c:v>
                </c:pt>
                <c:pt idx="2">
                  <c:v>1140</c:v>
                </c:pt>
                <c:pt idx="3">
                  <c:v>550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307-4BC6-BB4E-347CF8F543F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6307-4BC6-BB4E-347CF8F543F3}"/>
              </c:ext>
            </c:extLst>
          </c:dPt>
          <c:cat>
            <c:strRef>
              <c:f>Ene!$B$34:$B$38</c:f>
              <c:strCache>
                <c:ptCount val="5"/>
                <c:pt idx="0">
                  <c:v>Resumen de Ingresos</c:v>
                </c:pt>
                <c:pt idx="1">
                  <c:v>Facturas</c:v>
                </c:pt>
                <c:pt idx="2">
                  <c:v>Resumen de Gastos</c:v>
                </c:pt>
                <c:pt idx="3">
                  <c:v>Ahorro</c:v>
                </c:pt>
                <c:pt idx="4">
                  <c:v>Deudas</c:v>
                </c:pt>
              </c:strCache>
            </c:strRef>
          </c:cat>
          <c:val>
            <c:numRef>
              <c:f>Ene!$E$34:$E$38</c:f>
              <c:numCache>
                <c:formatCode>[$$]#,##0</c:formatCode>
                <c:ptCount val="5"/>
                <c:pt idx="0">
                  <c:v>5900</c:v>
                </c:pt>
                <c:pt idx="1">
                  <c:v>1440</c:v>
                </c:pt>
                <c:pt idx="2">
                  <c:v>1230</c:v>
                </c:pt>
                <c:pt idx="3">
                  <c:v>750</c:v>
                </c:pt>
                <c:pt idx="4">
                  <c:v>1200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6307-4BC6-BB4E-347CF8F543F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max val="7000"/>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majorUnit val="1000"/>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Jul!$B$34:$B$38</c:f>
              <c:strCache>
                <c:ptCount val="5"/>
                <c:pt idx="0">
                  <c:v>Resumen de Ingresos</c:v>
                </c:pt>
                <c:pt idx="1">
                  <c:v>Facturas</c:v>
                </c:pt>
                <c:pt idx="2">
                  <c:v>Resumen de Gastos</c:v>
                </c:pt>
                <c:pt idx="3">
                  <c:v>Ahorro</c:v>
                </c:pt>
                <c:pt idx="4">
                  <c:v>Deudas</c:v>
                </c:pt>
              </c:strCache>
            </c:strRef>
          </c:cat>
          <c:val>
            <c:numRef>
              <c:f>Jul!$D$34:$D$38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58B-44DF-A399-470625DA3EAF}"/>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958B-44DF-A399-470625DA3EAF}"/>
              </c:ext>
            </c:extLst>
          </c:dPt>
          <c:cat>
            <c:strRef>
              <c:f>Jul!$B$34:$B$38</c:f>
              <c:strCache>
                <c:ptCount val="5"/>
                <c:pt idx="0">
                  <c:v>Resumen de Ingresos</c:v>
                </c:pt>
                <c:pt idx="1">
                  <c:v>Facturas</c:v>
                </c:pt>
                <c:pt idx="2">
                  <c:v>Resumen de Gastos</c:v>
                </c:pt>
                <c:pt idx="3">
                  <c:v>Ahorro</c:v>
                </c:pt>
                <c:pt idx="4">
                  <c:v>Deudas</c:v>
                </c:pt>
              </c:strCache>
            </c:strRef>
          </c:cat>
          <c:val>
            <c:numRef>
              <c:f>Jul!$E$34:$E$38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958B-44DF-A399-470625DA3EAF}"/>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5EE5-4720-B43B-4EFC31FCEA44}"/>
              </c:ext>
            </c:extLst>
          </c:dPt>
          <c:dPt>
            <c:idx val="1"/>
            <c:bubble3D val="0"/>
            <c:spPr>
              <a:solidFill>
                <a:schemeClr val="accent5"/>
              </a:solidFill>
              <a:ln>
                <a:noFill/>
              </a:ln>
              <a:effectLst/>
            </c:spPr>
            <c:extLst>
              <c:ext xmlns:c16="http://schemas.microsoft.com/office/drawing/2014/chart" uri="{C3380CC4-5D6E-409C-BE32-E72D297353CC}">
                <c16:uniqueId val="{00000003-5EE5-4720-B43B-4EFC31FCEA44}"/>
              </c:ext>
            </c:extLst>
          </c:dPt>
          <c:dPt>
            <c:idx val="2"/>
            <c:bubble3D val="0"/>
            <c:spPr>
              <a:solidFill>
                <a:schemeClr val="accent4"/>
              </a:solidFill>
              <a:ln>
                <a:noFill/>
              </a:ln>
              <a:effectLst/>
            </c:spPr>
            <c:extLst>
              <c:ext xmlns:c16="http://schemas.microsoft.com/office/drawing/2014/chart" uri="{C3380CC4-5D6E-409C-BE32-E72D297353CC}">
                <c16:uniqueId val="{00000005-5EE5-4720-B43B-4EFC31FCEA44}"/>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5EE5-4720-B43B-4EFC31FCEA44}"/>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5EE5-4720-B43B-4EFC31FCEA44}"/>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5EE5-4720-B43B-4EFC31FCEA44}"/>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5EE5-4720-B43B-4EFC31FCEA44}"/>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5EE5-4720-B43B-4EFC31FCEA44}"/>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5EE5-4720-B43B-4EFC31FCEA44}"/>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5EE5-4720-B43B-4EFC31FCEA44}"/>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5EE5-4720-B43B-4EFC31FCEA44}"/>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5EE5-4720-B43B-4EFC31FCEA44}"/>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5EE5-4720-B43B-4EFC31FCEA44}"/>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5EE5-4720-B43B-4EFC31FCEA44}"/>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5EE5-4720-B43B-4EFC31FCEA44}"/>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5EE5-4720-B43B-4EFC31FCEA44}"/>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5EE5-4720-B43B-4EFC31FCEA44}"/>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E5-4720-B43B-4EFC31FCEA44}"/>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EE5-4720-B43B-4EFC31FCEA44}"/>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EE5-4720-B43B-4EFC31FCEA44}"/>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EE5-4720-B43B-4EFC31FCEA44}"/>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EE5-4720-B43B-4EFC31FCEA44}"/>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EE5-4720-B43B-4EFC31FCEA44}"/>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5EE5-4720-B43B-4EFC31FCEA4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Jul!$M$22:$M$38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Jul!$O$22:$O$38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5EE5-4720-B43B-4EFC31FCEA4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EE92-4656-A577-F50F3EA17D46}"/>
              </c:ext>
            </c:extLst>
          </c:dPt>
          <c:dPt>
            <c:idx val="1"/>
            <c:bubble3D val="0"/>
            <c:spPr>
              <a:solidFill>
                <a:srgbClr val="FFD800"/>
              </a:solidFill>
            </c:spPr>
            <c:extLst>
              <c:ext xmlns:c16="http://schemas.microsoft.com/office/drawing/2014/chart" uri="{C3380CC4-5D6E-409C-BE32-E72D297353CC}">
                <c16:uniqueId val="{00000003-EE92-4656-A577-F50F3EA17D46}"/>
              </c:ext>
            </c:extLst>
          </c:dPt>
          <c:dPt>
            <c:idx val="2"/>
            <c:bubble3D val="0"/>
            <c:spPr>
              <a:solidFill>
                <a:srgbClr val="FFA300"/>
              </a:solidFill>
            </c:spPr>
            <c:extLst>
              <c:ext xmlns:c16="http://schemas.microsoft.com/office/drawing/2014/chart" uri="{C3380CC4-5D6E-409C-BE32-E72D297353CC}">
                <c16:uniqueId val="{00000005-EE92-4656-A577-F50F3EA17D46}"/>
              </c:ext>
            </c:extLst>
          </c:dPt>
          <c:dPt>
            <c:idx val="3"/>
            <c:bubble3D val="0"/>
            <c:spPr>
              <a:solidFill>
                <a:srgbClr val="C00000"/>
              </a:solidFill>
            </c:spPr>
            <c:extLst>
              <c:ext xmlns:c16="http://schemas.microsoft.com/office/drawing/2014/chart" uri="{C3380CC4-5D6E-409C-BE32-E72D297353CC}">
                <c16:uniqueId val="{00000007-EE92-4656-A577-F50F3EA17D46}"/>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Agos!$B$35:$B$39</c:f>
              <c:strCache>
                <c:ptCount val="5"/>
                <c:pt idx="0">
                  <c:v>Facturas</c:v>
                </c:pt>
                <c:pt idx="1">
                  <c:v>Resumen de Gastos</c:v>
                </c:pt>
                <c:pt idx="2">
                  <c:v>Ahorro</c:v>
                </c:pt>
                <c:pt idx="3">
                  <c:v>Deudas</c:v>
                </c:pt>
                <c:pt idx="4">
                  <c:v>TOTAL RESTANTE</c:v>
                </c:pt>
              </c:strCache>
            </c:strRef>
          </c:cat>
          <c:val>
            <c:numRef>
              <c:f>Agos!$E$35:$E$39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EE92-4656-A577-F50F3EA17D4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Agos!$B$34:$B$38</c:f>
              <c:strCache>
                <c:ptCount val="5"/>
                <c:pt idx="0">
                  <c:v>Resumen de Ingresos</c:v>
                </c:pt>
                <c:pt idx="1">
                  <c:v>Facturas</c:v>
                </c:pt>
                <c:pt idx="2">
                  <c:v>Resumen de Gastos</c:v>
                </c:pt>
                <c:pt idx="3">
                  <c:v>Ahorro</c:v>
                </c:pt>
                <c:pt idx="4">
                  <c:v>Deudas</c:v>
                </c:pt>
              </c:strCache>
            </c:strRef>
          </c:cat>
          <c:val>
            <c:numRef>
              <c:f>Agos!$D$34:$D$38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FA8B-497C-A1F8-6EA2DC96C347}"/>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FA8B-497C-A1F8-6EA2DC96C347}"/>
              </c:ext>
            </c:extLst>
          </c:dPt>
          <c:cat>
            <c:strRef>
              <c:f>Agos!$B$34:$B$38</c:f>
              <c:strCache>
                <c:ptCount val="5"/>
                <c:pt idx="0">
                  <c:v>Resumen de Ingresos</c:v>
                </c:pt>
                <c:pt idx="1">
                  <c:v>Facturas</c:v>
                </c:pt>
                <c:pt idx="2">
                  <c:v>Resumen de Gastos</c:v>
                </c:pt>
                <c:pt idx="3">
                  <c:v>Ahorro</c:v>
                </c:pt>
                <c:pt idx="4">
                  <c:v>Deudas</c:v>
                </c:pt>
              </c:strCache>
            </c:strRef>
          </c:cat>
          <c:val>
            <c:numRef>
              <c:f>Agos!$E$34:$E$38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FA8B-497C-A1F8-6EA2DC96C347}"/>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CA68-423D-93D4-DE5F4FAA7714}"/>
              </c:ext>
            </c:extLst>
          </c:dPt>
          <c:dPt>
            <c:idx val="1"/>
            <c:bubble3D val="0"/>
            <c:spPr>
              <a:solidFill>
                <a:schemeClr val="accent5"/>
              </a:solidFill>
              <a:ln>
                <a:noFill/>
              </a:ln>
              <a:effectLst/>
            </c:spPr>
            <c:extLst>
              <c:ext xmlns:c16="http://schemas.microsoft.com/office/drawing/2014/chart" uri="{C3380CC4-5D6E-409C-BE32-E72D297353CC}">
                <c16:uniqueId val="{00000003-CA68-423D-93D4-DE5F4FAA7714}"/>
              </c:ext>
            </c:extLst>
          </c:dPt>
          <c:dPt>
            <c:idx val="2"/>
            <c:bubble3D val="0"/>
            <c:spPr>
              <a:solidFill>
                <a:schemeClr val="accent4"/>
              </a:solidFill>
              <a:ln>
                <a:noFill/>
              </a:ln>
              <a:effectLst/>
            </c:spPr>
            <c:extLst>
              <c:ext xmlns:c16="http://schemas.microsoft.com/office/drawing/2014/chart" uri="{C3380CC4-5D6E-409C-BE32-E72D297353CC}">
                <c16:uniqueId val="{00000005-CA68-423D-93D4-DE5F4FAA7714}"/>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CA68-423D-93D4-DE5F4FAA7714}"/>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CA68-423D-93D4-DE5F4FAA7714}"/>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CA68-423D-93D4-DE5F4FAA7714}"/>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CA68-423D-93D4-DE5F4FAA7714}"/>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CA68-423D-93D4-DE5F4FAA7714}"/>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CA68-423D-93D4-DE5F4FAA7714}"/>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CA68-423D-93D4-DE5F4FAA7714}"/>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CA68-423D-93D4-DE5F4FAA7714}"/>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CA68-423D-93D4-DE5F4FAA7714}"/>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CA68-423D-93D4-DE5F4FAA7714}"/>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CA68-423D-93D4-DE5F4FAA7714}"/>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CA68-423D-93D4-DE5F4FAA7714}"/>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CA68-423D-93D4-DE5F4FAA7714}"/>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CA68-423D-93D4-DE5F4FAA7714}"/>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68-423D-93D4-DE5F4FAA7714}"/>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CA68-423D-93D4-DE5F4FAA7714}"/>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A68-423D-93D4-DE5F4FAA7714}"/>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A68-423D-93D4-DE5F4FAA7714}"/>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A68-423D-93D4-DE5F4FAA7714}"/>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CA68-423D-93D4-DE5F4FAA7714}"/>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CA68-423D-93D4-DE5F4FAA771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Agos!$M$22:$M$38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Agos!$O$22:$O$38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CA68-423D-93D4-DE5F4FAA771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9420-41C0-B305-5DD29450F404}"/>
              </c:ext>
            </c:extLst>
          </c:dPt>
          <c:dPt>
            <c:idx val="1"/>
            <c:bubble3D val="0"/>
            <c:spPr>
              <a:solidFill>
                <a:srgbClr val="FFD800"/>
              </a:solidFill>
            </c:spPr>
            <c:extLst>
              <c:ext xmlns:c16="http://schemas.microsoft.com/office/drawing/2014/chart" uri="{C3380CC4-5D6E-409C-BE32-E72D297353CC}">
                <c16:uniqueId val="{00000003-9420-41C0-B305-5DD29450F404}"/>
              </c:ext>
            </c:extLst>
          </c:dPt>
          <c:dPt>
            <c:idx val="2"/>
            <c:bubble3D val="0"/>
            <c:spPr>
              <a:solidFill>
                <a:srgbClr val="FFA300"/>
              </a:solidFill>
            </c:spPr>
            <c:extLst>
              <c:ext xmlns:c16="http://schemas.microsoft.com/office/drawing/2014/chart" uri="{C3380CC4-5D6E-409C-BE32-E72D297353CC}">
                <c16:uniqueId val="{00000005-9420-41C0-B305-5DD29450F404}"/>
              </c:ext>
            </c:extLst>
          </c:dPt>
          <c:dPt>
            <c:idx val="3"/>
            <c:bubble3D val="0"/>
            <c:spPr>
              <a:solidFill>
                <a:srgbClr val="C00000"/>
              </a:solidFill>
            </c:spPr>
            <c:extLst>
              <c:ext xmlns:c16="http://schemas.microsoft.com/office/drawing/2014/chart" uri="{C3380CC4-5D6E-409C-BE32-E72D297353CC}">
                <c16:uniqueId val="{00000007-9420-41C0-B305-5DD29450F40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Sept!$B$35:$B$39</c:f>
              <c:strCache>
                <c:ptCount val="5"/>
                <c:pt idx="0">
                  <c:v>Facturas</c:v>
                </c:pt>
                <c:pt idx="1">
                  <c:v>Resumen de Gastos</c:v>
                </c:pt>
                <c:pt idx="2">
                  <c:v>Ahorro</c:v>
                </c:pt>
                <c:pt idx="3">
                  <c:v>Deudas</c:v>
                </c:pt>
                <c:pt idx="4">
                  <c:v>TOTAL RESTANTE</c:v>
                </c:pt>
              </c:strCache>
            </c:strRef>
          </c:cat>
          <c:val>
            <c:numRef>
              <c:f>Sept!$E$35:$E$39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9420-41C0-B305-5DD29450F40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Sept!$B$34:$B$38</c:f>
              <c:strCache>
                <c:ptCount val="5"/>
                <c:pt idx="0">
                  <c:v>Resumen de Ingresos</c:v>
                </c:pt>
                <c:pt idx="1">
                  <c:v>Facturas</c:v>
                </c:pt>
                <c:pt idx="2">
                  <c:v>Resumen de Gastos</c:v>
                </c:pt>
                <c:pt idx="3">
                  <c:v>Ahorro</c:v>
                </c:pt>
                <c:pt idx="4">
                  <c:v>Deudas</c:v>
                </c:pt>
              </c:strCache>
            </c:strRef>
          </c:cat>
          <c:val>
            <c:numRef>
              <c:f>Sept!$D$34:$D$38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41DC-42EB-BF43-B2A56570DCA4}"/>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41DC-42EB-BF43-B2A56570DCA4}"/>
              </c:ext>
            </c:extLst>
          </c:dPt>
          <c:cat>
            <c:strRef>
              <c:f>Sept!$B$34:$B$38</c:f>
              <c:strCache>
                <c:ptCount val="5"/>
                <c:pt idx="0">
                  <c:v>Resumen de Ingresos</c:v>
                </c:pt>
                <c:pt idx="1">
                  <c:v>Facturas</c:v>
                </c:pt>
                <c:pt idx="2">
                  <c:v>Resumen de Gastos</c:v>
                </c:pt>
                <c:pt idx="3">
                  <c:v>Ahorro</c:v>
                </c:pt>
                <c:pt idx="4">
                  <c:v>Deudas</c:v>
                </c:pt>
              </c:strCache>
            </c:strRef>
          </c:cat>
          <c:val>
            <c:numRef>
              <c:f>Sept!$E$34:$E$38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41DC-42EB-BF43-B2A56570DCA4}"/>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0426-4F76-A80C-BB8CD6E86F11}"/>
              </c:ext>
            </c:extLst>
          </c:dPt>
          <c:dPt>
            <c:idx val="1"/>
            <c:bubble3D val="0"/>
            <c:spPr>
              <a:solidFill>
                <a:schemeClr val="accent5"/>
              </a:solidFill>
              <a:ln>
                <a:noFill/>
              </a:ln>
              <a:effectLst/>
            </c:spPr>
            <c:extLst>
              <c:ext xmlns:c16="http://schemas.microsoft.com/office/drawing/2014/chart" uri="{C3380CC4-5D6E-409C-BE32-E72D297353CC}">
                <c16:uniqueId val="{00000003-0426-4F76-A80C-BB8CD6E86F11}"/>
              </c:ext>
            </c:extLst>
          </c:dPt>
          <c:dPt>
            <c:idx val="2"/>
            <c:bubble3D val="0"/>
            <c:spPr>
              <a:solidFill>
                <a:schemeClr val="accent4"/>
              </a:solidFill>
              <a:ln>
                <a:noFill/>
              </a:ln>
              <a:effectLst/>
            </c:spPr>
            <c:extLst>
              <c:ext xmlns:c16="http://schemas.microsoft.com/office/drawing/2014/chart" uri="{C3380CC4-5D6E-409C-BE32-E72D297353CC}">
                <c16:uniqueId val="{00000005-0426-4F76-A80C-BB8CD6E86F11}"/>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0426-4F76-A80C-BB8CD6E86F11}"/>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0426-4F76-A80C-BB8CD6E86F11}"/>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0426-4F76-A80C-BB8CD6E86F11}"/>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0426-4F76-A80C-BB8CD6E86F11}"/>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0426-4F76-A80C-BB8CD6E86F11}"/>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0426-4F76-A80C-BB8CD6E86F11}"/>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0426-4F76-A80C-BB8CD6E86F11}"/>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0426-4F76-A80C-BB8CD6E86F11}"/>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0426-4F76-A80C-BB8CD6E86F11}"/>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0426-4F76-A80C-BB8CD6E86F11}"/>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0426-4F76-A80C-BB8CD6E86F11}"/>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0426-4F76-A80C-BB8CD6E86F11}"/>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0426-4F76-A80C-BB8CD6E86F11}"/>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0426-4F76-A80C-BB8CD6E86F11}"/>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26-4F76-A80C-BB8CD6E86F11}"/>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426-4F76-A80C-BB8CD6E86F11}"/>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426-4F76-A80C-BB8CD6E86F11}"/>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426-4F76-A80C-BB8CD6E86F11}"/>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426-4F76-A80C-BB8CD6E86F11}"/>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426-4F76-A80C-BB8CD6E86F11}"/>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0426-4F76-A80C-BB8CD6E86F1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Sept!$M$22:$M$38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Sept!$O$22:$O$38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0426-4F76-A80C-BB8CD6E86F1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8592-45C2-BDA6-6E701E0FA733}"/>
              </c:ext>
            </c:extLst>
          </c:dPt>
          <c:dPt>
            <c:idx val="1"/>
            <c:bubble3D val="0"/>
            <c:spPr>
              <a:solidFill>
                <a:srgbClr val="FFD800"/>
              </a:solidFill>
            </c:spPr>
            <c:extLst>
              <c:ext xmlns:c16="http://schemas.microsoft.com/office/drawing/2014/chart" uri="{C3380CC4-5D6E-409C-BE32-E72D297353CC}">
                <c16:uniqueId val="{00000003-8592-45C2-BDA6-6E701E0FA733}"/>
              </c:ext>
            </c:extLst>
          </c:dPt>
          <c:dPt>
            <c:idx val="2"/>
            <c:bubble3D val="0"/>
            <c:spPr>
              <a:solidFill>
                <a:srgbClr val="FFA300"/>
              </a:solidFill>
            </c:spPr>
            <c:extLst>
              <c:ext xmlns:c16="http://schemas.microsoft.com/office/drawing/2014/chart" uri="{C3380CC4-5D6E-409C-BE32-E72D297353CC}">
                <c16:uniqueId val="{00000005-8592-45C2-BDA6-6E701E0FA733}"/>
              </c:ext>
            </c:extLst>
          </c:dPt>
          <c:dPt>
            <c:idx val="3"/>
            <c:bubble3D val="0"/>
            <c:spPr>
              <a:solidFill>
                <a:srgbClr val="C00000"/>
              </a:solidFill>
            </c:spPr>
            <c:extLst>
              <c:ext xmlns:c16="http://schemas.microsoft.com/office/drawing/2014/chart" uri="{C3380CC4-5D6E-409C-BE32-E72D297353CC}">
                <c16:uniqueId val="{00000007-8592-45C2-BDA6-6E701E0FA733}"/>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Oct!$B$35:$B$39</c:f>
              <c:strCache>
                <c:ptCount val="5"/>
                <c:pt idx="0">
                  <c:v>Facturas</c:v>
                </c:pt>
                <c:pt idx="1">
                  <c:v>Resumen de Gastos</c:v>
                </c:pt>
                <c:pt idx="2">
                  <c:v>Ahorro</c:v>
                </c:pt>
                <c:pt idx="3">
                  <c:v>Deudas</c:v>
                </c:pt>
                <c:pt idx="4">
                  <c:v>TOTAL RESTANTE</c:v>
                </c:pt>
              </c:strCache>
            </c:strRef>
          </c:cat>
          <c:val>
            <c:numRef>
              <c:f>Oct!$E$35:$E$39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8592-45C2-BDA6-6E701E0FA73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Oct!$B$34:$B$38</c:f>
              <c:strCache>
                <c:ptCount val="5"/>
                <c:pt idx="0">
                  <c:v>Resumen de Ingresos</c:v>
                </c:pt>
                <c:pt idx="1">
                  <c:v>Facturas</c:v>
                </c:pt>
                <c:pt idx="2">
                  <c:v>Resumen de Gastos</c:v>
                </c:pt>
                <c:pt idx="3">
                  <c:v>Ahorro</c:v>
                </c:pt>
                <c:pt idx="4">
                  <c:v>Deudas</c:v>
                </c:pt>
              </c:strCache>
            </c:strRef>
          </c:cat>
          <c:val>
            <c:numRef>
              <c:f>Oct!$D$34:$D$38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B3A6-4A9B-91AF-B3D9378D950D}"/>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B3A6-4A9B-91AF-B3D9378D950D}"/>
              </c:ext>
            </c:extLst>
          </c:dPt>
          <c:cat>
            <c:strRef>
              <c:f>Oct!$B$34:$B$38</c:f>
              <c:strCache>
                <c:ptCount val="5"/>
                <c:pt idx="0">
                  <c:v>Resumen de Ingresos</c:v>
                </c:pt>
                <c:pt idx="1">
                  <c:v>Facturas</c:v>
                </c:pt>
                <c:pt idx="2">
                  <c:v>Resumen de Gastos</c:v>
                </c:pt>
                <c:pt idx="3">
                  <c:v>Ahorro</c:v>
                </c:pt>
                <c:pt idx="4">
                  <c:v>Deudas</c:v>
                </c:pt>
              </c:strCache>
            </c:strRef>
          </c:cat>
          <c:val>
            <c:numRef>
              <c:f>Oct!$E$34:$E$38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B3A6-4A9B-91AF-B3D9378D950D}"/>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5AB7-4861-82FF-F3C7D3C3A08E}"/>
              </c:ext>
            </c:extLst>
          </c:dPt>
          <c:dPt>
            <c:idx val="1"/>
            <c:bubble3D val="0"/>
            <c:spPr>
              <a:solidFill>
                <a:schemeClr val="accent5"/>
              </a:solidFill>
              <a:ln>
                <a:noFill/>
              </a:ln>
              <a:effectLst/>
            </c:spPr>
            <c:extLst>
              <c:ext xmlns:c16="http://schemas.microsoft.com/office/drawing/2014/chart" uri="{C3380CC4-5D6E-409C-BE32-E72D297353CC}">
                <c16:uniqueId val="{00000003-5AB7-4861-82FF-F3C7D3C3A08E}"/>
              </c:ext>
            </c:extLst>
          </c:dPt>
          <c:dPt>
            <c:idx val="2"/>
            <c:bubble3D val="0"/>
            <c:spPr>
              <a:solidFill>
                <a:schemeClr val="accent4"/>
              </a:solidFill>
              <a:ln>
                <a:noFill/>
              </a:ln>
              <a:effectLst/>
            </c:spPr>
            <c:extLst>
              <c:ext xmlns:c16="http://schemas.microsoft.com/office/drawing/2014/chart" uri="{C3380CC4-5D6E-409C-BE32-E72D297353CC}">
                <c16:uniqueId val="{00000005-5AB7-4861-82FF-F3C7D3C3A08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5AB7-4861-82FF-F3C7D3C3A08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5AB7-4861-82FF-F3C7D3C3A08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5AB7-4861-82FF-F3C7D3C3A08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5AB7-4861-82FF-F3C7D3C3A08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5AB7-4861-82FF-F3C7D3C3A08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5AB7-4861-82FF-F3C7D3C3A08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5AB7-4861-82FF-F3C7D3C3A08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5AB7-4861-82FF-F3C7D3C3A08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5AB7-4861-82FF-F3C7D3C3A08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5AB7-4861-82FF-F3C7D3C3A08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5AB7-4861-82FF-F3C7D3C3A08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5AB7-4861-82FF-F3C7D3C3A08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5AB7-4861-82FF-F3C7D3C3A08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5AB7-4861-82FF-F3C7D3C3A08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B7-4861-82FF-F3C7D3C3A08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AB7-4861-82FF-F3C7D3C3A08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AB7-4861-82FF-F3C7D3C3A08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AB7-4861-82FF-F3C7D3C3A08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AB7-4861-82FF-F3C7D3C3A08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AB7-4861-82FF-F3C7D3C3A08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5AB7-4861-82FF-F3C7D3C3A08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Ene!$M$22:$M$38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Ene!$O$22:$O$38</c:f>
              <c:numCache>
                <c:formatCode>[$$]#,##0</c:formatCode>
                <c:ptCount val="17"/>
                <c:pt idx="0">
                  <c:v>0</c:v>
                </c:pt>
                <c:pt idx="1">
                  <c:v>230</c:v>
                </c:pt>
                <c:pt idx="2">
                  <c:v>530</c:v>
                </c:pt>
                <c:pt idx="3">
                  <c:v>0</c:v>
                </c:pt>
                <c:pt idx="4">
                  <c:v>120</c:v>
                </c:pt>
                <c:pt idx="5">
                  <c:v>40</c:v>
                </c:pt>
                <c:pt idx="6">
                  <c:v>180</c:v>
                </c:pt>
                <c:pt idx="7">
                  <c:v>80</c:v>
                </c:pt>
                <c:pt idx="8">
                  <c:v>50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5AB7-4861-82FF-F3C7D3C3A08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9F2-46BC-8E35-C521B326E54E}"/>
              </c:ext>
            </c:extLst>
          </c:dPt>
          <c:dPt>
            <c:idx val="1"/>
            <c:bubble3D val="0"/>
            <c:spPr>
              <a:solidFill>
                <a:schemeClr val="accent5"/>
              </a:solidFill>
              <a:ln>
                <a:noFill/>
              </a:ln>
              <a:effectLst/>
            </c:spPr>
            <c:extLst>
              <c:ext xmlns:c16="http://schemas.microsoft.com/office/drawing/2014/chart" uri="{C3380CC4-5D6E-409C-BE32-E72D297353CC}">
                <c16:uniqueId val="{00000003-A9F2-46BC-8E35-C521B326E54E}"/>
              </c:ext>
            </c:extLst>
          </c:dPt>
          <c:dPt>
            <c:idx val="2"/>
            <c:bubble3D val="0"/>
            <c:spPr>
              <a:solidFill>
                <a:schemeClr val="accent4"/>
              </a:solidFill>
              <a:ln>
                <a:noFill/>
              </a:ln>
              <a:effectLst/>
            </c:spPr>
            <c:extLst>
              <c:ext xmlns:c16="http://schemas.microsoft.com/office/drawing/2014/chart" uri="{C3380CC4-5D6E-409C-BE32-E72D297353CC}">
                <c16:uniqueId val="{00000005-A9F2-46BC-8E35-C521B326E54E}"/>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9F2-46BC-8E35-C521B326E54E}"/>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A9F2-46BC-8E35-C521B326E54E}"/>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A9F2-46BC-8E35-C521B326E54E}"/>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A9F2-46BC-8E35-C521B326E54E}"/>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A9F2-46BC-8E35-C521B326E54E}"/>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A9F2-46BC-8E35-C521B326E54E}"/>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A9F2-46BC-8E35-C521B326E54E}"/>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A9F2-46BC-8E35-C521B326E54E}"/>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A9F2-46BC-8E35-C521B326E54E}"/>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A9F2-46BC-8E35-C521B326E54E}"/>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A9F2-46BC-8E35-C521B326E54E}"/>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A9F2-46BC-8E35-C521B326E54E}"/>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A9F2-46BC-8E35-C521B326E54E}"/>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A9F2-46BC-8E35-C521B326E54E}"/>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F2-46BC-8E35-C521B326E54E}"/>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A9F2-46BC-8E35-C521B326E54E}"/>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9F2-46BC-8E35-C521B326E54E}"/>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9F2-46BC-8E35-C521B326E54E}"/>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9F2-46BC-8E35-C521B326E54E}"/>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A9F2-46BC-8E35-C521B326E54E}"/>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A9F2-46BC-8E35-C521B326E54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Oct!$M$22:$M$38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Oct!$O$22:$O$38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A9F2-46BC-8E35-C521B326E54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CA6E-411E-980A-71AD2149D8A4}"/>
              </c:ext>
            </c:extLst>
          </c:dPt>
          <c:dPt>
            <c:idx val="1"/>
            <c:bubble3D val="0"/>
            <c:spPr>
              <a:solidFill>
                <a:srgbClr val="FFD800"/>
              </a:solidFill>
            </c:spPr>
            <c:extLst>
              <c:ext xmlns:c16="http://schemas.microsoft.com/office/drawing/2014/chart" uri="{C3380CC4-5D6E-409C-BE32-E72D297353CC}">
                <c16:uniqueId val="{00000003-CA6E-411E-980A-71AD2149D8A4}"/>
              </c:ext>
            </c:extLst>
          </c:dPt>
          <c:dPt>
            <c:idx val="2"/>
            <c:bubble3D val="0"/>
            <c:spPr>
              <a:solidFill>
                <a:srgbClr val="FFA300"/>
              </a:solidFill>
            </c:spPr>
            <c:extLst>
              <c:ext xmlns:c16="http://schemas.microsoft.com/office/drawing/2014/chart" uri="{C3380CC4-5D6E-409C-BE32-E72D297353CC}">
                <c16:uniqueId val="{00000005-CA6E-411E-980A-71AD2149D8A4}"/>
              </c:ext>
            </c:extLst>
          </c:dPt>
          <c:dPt>
            <c:idx val="3"/>
            <c:bubble3D val="0"/>
            <c:spPr>
              <a:solidFill>
                <a:srgbClr val="C00000"/>
              </a:solidFill>
            </c:spPr>
            <c:extLst>
              <c:ext xmlns:c16="http://schemas.microsoft.com/office/drawing/2014/chart" uri="{C3380CC4-5D6E-409C-BE32-E72D297353CC}">
                <c16:uniqueId val="{00000007-CA6E-411E-980A-71AD2149D8A4}"/>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Nov!$B$35:$B$39</c:f>
              <c:strCache>
                <c:ptCount val="5"/>
                <c:pt idx="0">
                  <c:v>Facturas</c:v>
                </c:pt>
                <c:pt idx="1">
                  <c:v>Resumen de Gastos</c:v>
                </c:pt>
                <c:pt idx="2">
                  <c:v>Ahorro</c:v>
                </c:pt>
                <c:pt idx="3">
                  <c:v>Deudas</c:v>
                </c:pt>
                <c:pt idx="4">
                  <c:v>TOTAL RESTANTE</c:v>
                </c:pt>
              </c:strCache>
            </c:strRef>
          </c:cat>
          <c:val>
            <c:numRef>
              <c:f>Nov!$E$35:$E$39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CA6E-411E-980A-71AD2149D8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Nov!$B$34:$B$38</c:f>
              <c:strCache>
                <c:ptCount val="5"/>
                <c:pt idx="0">
                  <c:v>Resumen de Ingresos</c:v>
                </c:pt>
                <c:pt idx="1">
                  <c:v>Facturas</c:v>
                </c:pt>
                <c:pt idx="2">
                  <c:v>Resumen de Gastos</c:v>
                </c:pt>
                <c:pt idx="3">
                  <c:v>Ahorro</c:v>
                </c:pt>
                <c:pt idx="4">
                  <c:v>Deudas</c:v>
                </c:pt>
              </c:strCache>
            </c:strRef>
          </c:cat>
          <c:val>
            <c:numRef>
              <c:f>Nov!$D$34:$D$38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BB55-475D-9CCC-6905C510BCA3}"/>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BB55-475D-9CCC-6905C510BCA3}"/>
              </c:ext>
            </c:extLst>
          </c:dPt>
          <c:cat>
            <c:strRef>
              <c:f>Nov!$B$34:$B$38</c:f>
              <c:strCache>
                <c:ptCount val="5"/>
                <c:pt idx="0">
                  <c:v>Resumen de Ingresos</c:v>
                </c:pt>
                <c:pt idx="1">
                  <c:v>Facturas</c:v>
                </c:pt>
                <c:pt idx="2">
                  <c:v>Resumen de Gastos</c:v>
                </c:pt>
                <c:pt idx="3">
                  <c:v>Ahorro</c:v>
                </c:pt>
                <c:pt idx="4">
                  <c:v>Deudas</c:v>
                </c:pt>
              </c:strCache>
            </c:strRef>
          </c:cat>
          <c:val>
            <c:numRef>
              <c:f>Nov!$E$34:$E$38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BB55-475D-9CCC-6905C510BCA3}"/>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776-4FB4-94D5-7E8BDBDAA50C}"/>
              </c:ext>
            </c:extLst>
          </c:dPt>
          <c:dPt>
            <c:idx val="1"/>
            <c:bubble3D val="0"/>
            <c:spPr>
              <a:solidFill>
                <a:schemeClr val="accent5"/>
              </a:solidFill>
              <a:ln>
                <a:noFill/>
              </a:ln>
              <a:effectLst/>
            </c:spPr>
            <c:extLst>
              <c:ext xmlns:c16="http://schemas.microsoft.com/office/drawing/2014/chart" uri="{C3380CC4-5D6E-409C-BE32-E72D297353CC}">
                <c16:uniqueId val="{00000003-A776-4FB4-94D5-7E8BDBDAA50C}"/>
              </c:ext>
            </c:extLst>
          </c:dPt>
          <c:dPt>
            <c:idx val="2"/>
            <c:bubble3D val="0"/>
            <c:spPr>
              <a:solidFill>
                <a:schemeClr val="accent4"/>
              </a:solidFill>
              <a:ln>
                <a:noFill/>
              </a:ln>
              <a:effectLst/>
            </c:spPr>
            <c:extLst>
              <c:ext xmlns:c16="http://schemas.microsoft.com/office/drawing/2014/chart" uri="{C3380CC4-5D6E-409C-BE32-E72D297353CC}">
                <c16:uniqueId val="{00000005-A776-4FB4-94D5-7E8BDBDAA50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776-4FB4-94D5-7E8BDBDAA50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A776-4FB4-94D5-7E8BDBDAA50C}"/>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A776-4FB4-94D5-7E8BDBDAA50C}"/>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A776-4FB4-94D5-7E8BDBDAA50C}"/>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A776-4FB4-94D5-7E8BDBDAA50C}"/>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A776-4FB4-94D5-7E8BDBDAA50C}"/>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A776-4FB4-94D5-7E8BDBDAA50C}"/>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A776-4FB4-94D5-7E8BDBDAA50C}"/>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A776-4FB4-94D5-7E8BDBDAA50C}"/>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A776-4FB4-94D5-7E8BDBDAA50C}"/>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A776-4FB4-94D5-7E8BDBDAA50C}"/>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A776-4FB4-94D5-7E8BDBDAA50C}"/>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A776-4FB4-94D5-7E8BDBDAA50C}"/>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A776-4FB4-94D5-7E8BDBDAA50C}"/>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76-4FB4-94D5-7E8BDBDAA50C}"/>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A776-4FB4-94D5-7E8BDBDAA50C}"/>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76-4FB4-94D5-7E8BDBDAA50C}"/>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76-4FB4-94D5-7E8BDBDAA50C}"/>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76-4FB4-94D5-7E8BDBDAA50C}"/>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A776-4FB4-94D5-7E8BDBDAA50C}"/>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A776-4FB4-94D5-7E8BDBDAA50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Nov!$M$22:$M$38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Nov!$O$22:$O$38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A776-4FB4-94D5-7E8BDBDAA50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279E-41D5-BBD4-D0EE434CA100}"/>
              </c:ext>
            </c:extLst>
          </c:dPt>
          <c:dPt>
            <c:idx val="1"/>
            <c:bubble3D val="0"/>
            <c:spPr>
              <a:solidFill>
                <a:srgbClr val="FFD800"/>
              </a:solidFill>
            </c:spPr>
            <c:extLst>
              <c:ext xmlns:c16="http://schemas.microsoft.com/office/drawing/2014/chart" uri="{C3380CC4-5D6E-409C-BE32-E72D297353CC}">
                <c16:uniqueId val="{00000003-279E-41D5-BBD4-D0EE434CA100}"/>
              </c:ext>
            </c:extLst>
          </c:dPt>
          <c:dPt>
            <c:idx val="2"/>
            <c:bubble3D val="0"/>
            <c:spPr>
              <a:solidFill>
                <a:srgbClr val="FFA300"/>
              </a:solidFill>
            </c:spPr>
            <c:extLst>
              <c:ext xmlns:c16="http://schemas.microsoft.com/office/drawing/2014/chart" uri="{C3380CC4-5D6E-409C-BE32-E72D297353CC}">
                <c16:uniqueId val="{00000005-279E-41D5-BBD4-D0EE434CA100}"/>
              </c:ext>
            </c:extLst>
          </c:dPt>
          <c:dPt>
            <c:idx val="3"/>
            <c:bubble3D val="0"/>
            <c:spPr>
              <a:solidFill>
                <a:srgbClr val="C00000"/>
              </a:solidFill>
            </c:spPr>
            <c:extLst>
              <c:ext xmlns:c16="http://schemas.microsoft.com/office/drawing/2014/chart" uri="{C3380CC4-5D6E-409C-BE32-E72D297353CC}">
                <c16:uniqueId val="{00000007-279E-41D5-BBD4-D0EE434CA100}"/>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Dic!$B$35:$B$39</c:f>
              <c:strCache>
                <c:ptCount val="5"/>
                <c:pt idx="0">
                  <c:v>Facturas</c:v>
                </c:pt>
                <c:pt idx="1">
                  <c:v>Resumen de Gastos</c:v>
                </c:pt>
                <c:pt idx="2">
                  <c:v>Ahorro</c:v>
                </c:pt>
                <c:pt idx="3">
                  <c:v>Deudas</c:v>
                </c:pt>
                <c:pt idx="4">
                  <c:v>TOTAL RESTANTE</c:v>
                </c:pt>
              </c:strCache>
            </c:strRef>
          </c:cat>
          <c:val>
            <c:numRef>
              <c:f>Dic!$E$35:$E$39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279E-41D5-BBD4-D0EE434CA10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Dic!$B$34:$B$38</c:f>
              <c:strCache>
                <c:ptCount val="5"/>
                <c:pt idx="0">
                  <c:v>Resumen de Ingresos</c:v>
                </c:pt>
                <c:pt idx="1">
                  <c:v>Facturas</c:v>
                </c:pt>
                <c:pt idx="2">
                  <c:v>Resumen de Gastos</c:v>
                </c:pt>
                <c:pt idx="3">
                  <c:v>Ahorro</c:v>
                </c:pt>
                <c:pt idx="4">
                  <c:v>Deudas</c:v>
                </c:pt>
              </c:strCache>
            </c:strRef>
          </c:cat>
          <c:val>
            <c:numRef>
              <c:f>Dic!$D$34:$D$38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669-40A3-8FEF-2B16E3597104}"/>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9669-40A3-8FEF-2B16E3597104}"/>
              </c:ext>
            </c:extLst>
          </c:dPt>
          <c:cat>
            <c:strRef>
              <c:f>Dic!$B$34:$B$38</c:f>
              <c:strCache>
                <c:ptCount val="5"/>
                <c:pt idx="0">
                  <c:v>Resumen de Ingresos</c:v>
                </c:pt>
                <c:pt idx="1">
                  <c:v>Facturas</c:v>
                </c:pt>
                <c:pt idx="2">
                  <c:v>Resumen de Gastos</c:v>
                </c:pt>
                <c:pt idx="3">
                  <c:v>Ahorro</c:v>
                </c:pt>
                <c:pt idx="4">
                  <c:v>Deudas</c:v>
                </c:pt>
              </c:strCache>
            </c:strRef>
          </c:cat>
          <c:val>
            <c:numRef>
              <c:f>Dic!$E$34:$E$38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9669-40A3-8FEF-2B16E3597104}"/>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C5A-4876-A44F-CA369690429B}"/>
              </c:ext>
            </c:extLst>
          </c:dPt>
          <c:dPt>
            <c:idx val="1"/>
            <c:bubble3D val="0"/>
            <c:spPr>
              <a:solidFill>
                <a:schemeClr val="accent5"/>
              </a:solidFill>
              <a:ln>
                <a:noFill/>
              </a:ln>
              <a:effectLst/>
            </c:spPr>
            <c:extLst>
              <c:ext xmlns:c16="http://schemas.microsoft.com/office/drawing/2014/chart" uri="{C3380CC4-5D6E-409C-BE32-E72D297353CC}">
                <c16:uniqueId val="{00000003-3C5A-4876-A44F-CA369690429B}"/>
              </c:ext>
            </c:extLst>
          </c:dPt>
          <c:dPt>
            <c:idx val="2"/>
            <c:bubble3D val="0"/>
            <c:spPr>
              <a:solidFill>
                <a:schemeClr val="accent4"/>
              </a:solidFill>
              <a:ln>
                <a:noFill/>
              </a:ln>
              <a:effectLst/>
            </c:spPr>
            <c:extLst>
              <c:ext xmlns:c16="http://schemas.microsoft.com/office/drawing/2014/chart" uri="{C3380CC4-5D6E-409C-BE32-E72D297353CC}">
                <c16:uniqueId val="{00000005-3C5A-4876-A44F-CA369690429B}"/>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C5A-4876-A44F-CA369690429B}"/>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3C5A-4876-A44F-CA369690429B}"/>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3C5A-4876-A44F-CA369690429B}"/>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3C5A-4876-A44F-CA369690429B}"/>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3C5A-4876-A44F-CA369690429B}"/>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3C5A-4876-A44F-CA369690429B}"/>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3C5A-4876-A44F-CA369690429B}"/>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3C5A-4876-A44F-CA369690429B}"/>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3C5A-4876-A44F-CA369690429B}"/>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3C5A-4876-A44F-CA369690429B}"/>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3C5A-4876-A44F-CA369690429B}"/>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3C5A-4876-A44F-CA369690429B}"/>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3C5A-4876-A44F-CA369690429B}"/>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3C5A-4876-A44F-CA369690429B}"/>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5A-4876-A44F-CA369690429B}"/>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C5A-4876-A44F-CA369690429B}"/>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C5A-4876-A44F-CA369690429B}"/>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C5A-4876-A44F-CA369690429B}"/>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C5A-4876-A44F-CA369690429B}"/>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3C5A-4876-A44F-CA369690429B}"/>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3C5A-4876-A44F-CA369690429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Dic!$M$22:$M$38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Dic!$O$22:$O$38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3C5A-4876-A44F-CA369690429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n-US" sz="1050" b="1"/>
              <a:t>Distribución de Gasto x Mes </a:t>
            </a:r>
          </a:p>
        </c:rich>
      </c:tx>
      <c:layout>
        <c:manualLayout>
          <c:xMode val="edge"/>
          <c:yMode val="edge"/>
          <c:x val="1.2910723718964635E-2"/>
          <c:y val="1.73724212812160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barChart>
        <c:barDir val="col"/>
        <c:grouping val="stacked"/>
        <c:varyColors val="0"/>
        <c:ser>
          <c:idx val="0"/>
          <c:order val="0"/>
          <c:tx>
            <c:v>Ingresos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Borrar'!$F$21:$F$32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Borrar'!$G$21:$G$32</c:f>
              <c:numCache>
                <c:formatCode>0%</c:formatCode>
                <c:ptCount val="12"/>
                <c:pt idx="0">
                  <c:v>0.56083650190114065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B9-4E40-B45A-880735C2CA36}"/>
            </c:ext>
          </c:extLst>
        </c:ser>
        <c:ser>
          <c:idx val="1"/>
          <c:order val="1"/>
          <c:tx>
            <c:v>Facturas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Borrar'!$F$21:$F$32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Borrar'!$H$21:$H$32</c:f>
              <c:numCache>
                <c:formatCode>0%</c:formatCode>
                <c:ptCount val="12"/>
                <c:pt idx="0">
                  <c:v>0.13688212927756654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B9-4E40-B45A-880735C2CA36}"/>
            </c:ext>
          </c:extLst>
        </c:ser>
        <c:ser>
          <c:idx val="2"/>
          <c:order val="2"/>
          <c:tx>
            <c:v>Gastos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Borrar'!$F$21:$F$32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Borrar'!$I$21:$I$32</c:f>
              <c:numCache>
                <c:formatCode>0%</c:formatCode>
                <c:ptCount val="12"/>
                <c:pt idx="0">
                  <c:v>0.11692015209125475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DB9-4E40-B45A-880735C2CA36}"/>
            </c:ext>
          </c:extLst>
        </c:ser>
        <c:ser>
          <c:idx val="3"/>
          <c:order val="3"/>
          <c:tx>
            <c:v>Ahorro</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Borrar'!$F$21:$F$32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Borrar'!$J$21:$J$32</c:f>
              <c:numCache>
                <c:formatCode>0%</c:formatCode>
                <c:ptCount val="12"/>
                <c:pt idx="0">
                  <c:v>7.1292775665399238E-2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7DB9-4E40-B45A-880735C2CA36}"/>
            </c:ext>
          </c:extLst>
        </c:ser>
        <c:ser>
          <c:idx val="4"/>
          <c:order val="4"/>
          <c:tx>
            <c:v>Deudas</c:v>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NTONE"/>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Borrar'!$F$21:$F$32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'Oculta, No Borrar'!$K$21:$K$32</c:f>
              <c:numCache>
                <c:formatCode>0%</c:formatCode>
                <c:ptCount val="12"/>
                <c:pt idx="0">
                  <c:v>0.11406844106463879</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7DB9-4E40-B45A-880735C2CA36}"/>
            </c:ext>
          </c:extLst>
        </c:ser>
        <c:dLbls>
          <c:showLegendKey val="0"/>
          <c:showVal val="1"/>
          <c:showCatName val="0"/>
          <c:showSerName val="0"/>
          <c:showPercent val="0"/>
          <c:showBubbleSize val="0"/>
        </c:dLbls>
        <c:gapWidth val="95"/>
        <c:overlap val="100"/>
        <c:axId val="1351099359"/>
        <c:axId val="1351097919"/>
      </c:barChart>
      <c:catAx>
        <c:axId val="1351099359"/>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351097919"/>
        <c:crosses val="autoZero"/>
        <c:auto val="1"/>
        <c:lblAlgn val="ctr"/>
        <c:lblOffset val="100"/>
        <c:noMultiLvlLbl val="0"/>
      </c:catAx>
      <c:valAx>
        <c:axId val="1351097919"/>
        <c:scaling>
          <c:orientation val="minMax"/>
          <c:max val="1"/>
        </c:scaling>
        <c:delete val="1"/>
        <c:axPos val="l"/>
        <c:numFmt formatCode="0%" sourceLinked="1"/>
        <c:majorTickMark val="none"/>
        <c:minorTickMark val="none"/>
        <c:tickLblPos val="nextTo"/>
        <c:crossAx val="1351099359"/>
        <c:crosses val="autoZero"/>
        <c:crossBetween val="between"/>
      </c:valAx>
      <c:spPr>
        <a:noFill/>
        <a:ln>
          <a:noFill/>
        </a:ln>
        <a:effectLst/>
      </c:spPr>
    </c:plotArea>
    <c:legend>
      <c:legendPos val="t"/>
      <c:layout>
        <c:manualLayout>
          <c:xMode val="edge"/>
          <c:yMode val="edge"/>
          <c:x val="0.29985682851450224"/>
          <c:y val="5.1335504885993498E-2"/>
          <c:w val="0.42564275345138119"/>
          <c:h val="6.940120856985899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NTONE"/>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a:t>
            </a:r>
          </a:p>
          <a:p>
            <a:pPr>
              <a:defRPr sz="1050" b="1"/>
            </a:pPr>
            <a:r>
              <a:rPr lang="es-CO" sz="1050" b="1"/>
              <a:t>de Ingresos</a:t>
            </a:r>
          </a:p>
        </c:rich>
      </c:tx>
      <c:layout>
        <c:manualLayout>
          <c:xMode val="edge"/>
          <c:yMode val="edge"/>
          <c:x val="0"/>
          <c:y val="5.0719617711926712E-3"/>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manualLayout>
          <c:layoutTarget val="inner"/>
          <c:xMode val="edge"/>
          <c:yMode val="edge"/>
          <c:x val="0.31954760228776652"/>
          <c:y val="0.20122139437124167"/>
          <c:w val="0.46783577549495053"/>
          <c:h val="0.75554226844639072"/>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BEB3-4915-B3AD-E291DC46A87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EB3-4915-B3AD-E291DC46A87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BEB3-4915-B3AD-E291DC46A87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BEB3-4915-B3AD-E291DC46A87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BEB3-4915-B3AD-E291DC46A87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BEB3-4915-B3AD-E291DC46A87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BEB3-4915-B3AD-E291DC46A87C}"/>
              </c:ext>
            </c:extLst>
          </c:dPt>
          <c:dLbls>
            <c:dLbl>
              <c:idx val="0"/>
              <c:layout>
                <c:manualLayout>
                  <c:x val="0.18841751488381026"/>
                  <c:y val="2.06184120033122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EB3-4915-B3AD-E291DC46A87C}"/>
                </c:ext>
              </c:extLst>
            </c:dLbl>
            <c:dLbl>
              <c:idx val="1"/>
              <c:layout>
                <c:manualLayout>
                  <c:x val="-0.15401297804106487"/>
                  <c:y val="-9.82782427566966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EB3-4915-B3AD-E291DC46A87C}"/>
                </c:ext>
              </c:extLst>
            </c:dLbl>
            <c:dLbl>
              <c:idx val="2"/>
              <c:layout>
                <c:manualLayout>
                  <c:x val="0.25711094040074262"/>
                  <c:y val="-7.48298173958201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EB3-4915-B3AD-E291DC46A87C}"/>
                </c:ext>
              </c:extLst>
            </c:dLbl>
            <c:dLbl>
              <c:idx val="3"/>
              <c:layout>
                <c:manualLayout>
                  <c:x val="-3.6529680365296802E-2"/>
                  <c:y val="-0.24742268041237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EB3-4915-B3AD-E291DC46A87C}"/>
                </c:ext>
              </c:extLst>
            </c:dLbl>
            <c:dLbl>
              <c:idx val="4"/>
              <c:layout>
                <c:manualLayout>
                  <c:x val="1.0958904109588974E-2"/>
                  <c:y val="-0.1855670103092783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EB3-4915-B3AD-E291DC46A87C}"/>
                </c:ext>
              </c:extLst>
            </c:dLbl>
            <c:dLbl>
              <c:idx val="5"/>
              <c:layout>
                <c:manualLayout>
                  <c:x val="-0.10958904109589047"/>
                  <c:y val="-0.206185567010309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EB3-4915-B3AD-E291DC46A87C}"/>
                </c:ext>
              </c:extLst>
            </c:dLbl>
            <c:dLbl>
              <c:idx val="6"/>
              <c:layout>
                <c:manualLayout>
                  <c:x val="-8.4018264840182655E-2"/>
                  <c:y val="-8.247422680412373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EB3-4915-B3AD-E291DC46A87C}"/>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'Reporte Anual'!$B$24:$B$30</c:f>
              <c:strCache>
                <c:ptCount val="7"/>
                <c:pt idx="0">
                  <c:v>Sueldo</c:v>
                </c:pt>
                <c:pt idx="1">
                  <c:v>Ventas</c:v>
                </c:pt>
                <c:pt idx="2">
                  <c:v>Otros Ingresos</c:v>
                </c:pt>
                <c:pt idx="3">
                  <c:v>4</c:v>
                </c:pt>
                <c:pt idx="4">
                  <c:v>5</c:v>
                </c:pt>
                <c:pt idx="5">
                  <c:v>6</c:v>
                </c:pt>
                <c:pt idx="6">
                  <c:v>7</c:v>
                </c:pt>
              </c:strCache>
            </c:strRef>
          </c:cat>
          <c:val>
            <c:numRef>
              <c:f>'Reporte Anual'!$D$24:$D$30</c:f>
              <c:numCache>
                <c:formatCode>[$$]#,##0</c:formatCode>
                <c:ptCount val="7"/>
                <c:pt idx="0">
                  <c:v>5000</c:v>
                </c:pt>
                <c:pt idx="1">
                  <c:v>600</c:v>
                </c:pt>
                <c:pt idx="2">
                  <c:v>300</c:v>
                </c:pt>
                <c:pt idx="3">
                  <c:v>0</c:v>
                </c:pt>
                <c:pt idx="4">
                  <c:v>0</c:v>
                </c:pt>
                <c:pt idx="5">
                  <c:v>0</c:v>
                </c:pt>
                <c:pt idx="6">
                  <c:v>0</c:v>
                </c:pt>
              </c:numCache>
            </c:numRef>
          </c:val>
          <c:extLst>
            <c:ext xmlns:c16="http://schemas.microsoft.com/office/drawing/2014/chart" uri="{C3380CC4-5D6E-409C-BE32-E72D297353CC}">
              <c16:uniqueId val="{00000000-BEB3-4915-B3AD-E291DC46A87C}"/>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6109992064946"/>
          <c:y val="9.3896713615023469E-2"/>
          <c:w val="0.57415230990862987"/>
          <c:h val="0.7674598715361584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CA-48D5-A247-E1F9D3138F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CA-48D5-A247-E1F9D3138FF7}"/>
              </c:ext>
            </c:extLst>
          </c:dPt>
          <c:cat>
            <c:strRef>
              <c:f>'Oculta, No Borrar'!$B$2:$C$2</c:f>
              <c:strCache>
                <c:ptCount val="2"/>
                <c:pt idx="0">
                  <c:v>INGRESOS TOTALES</c:v>
                </c:pt>
                <c:pt idx="1">
                  <c:v>GASTOS TOTALES</c:v>
                </c:pt>
              </c:strCache>
            </c:strRef>
          </c:cat>
          <c:val>
            <c:numRef>
              <c:f>'Oculta, No Borrar'!$B$3:$C$3</c:f>
              <c:numCache>
                <c:formatCode>"$"#,##0</c:formatCode>
                <c:ptCount val="2"/>
                <c:pt idx="0">
                  <c:v>5900</c:v>
                </c:pt>
                <c:pt idx="1">
                  <c:v>4620</c:v>
                </c:pt>
              </c:numCache>
            </c:numRef>
          </c:val>
          <c:extLst>
            <c:ext xmlns:c16="http://schemas.microsoft.com/office/drawing/2014/chart" uri="{C3380CC4-5D6E-409C-BE32-E72D297353CC}">
              <c16:uniqueId val="{00000000-03FC-441C-AE39-3C7A2E30CD3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1019-4838-A81B-42CDB9DE6E19}"/>
              </c:ext>
            </c:extLst>
          </c:dPt>
          <c:dPt>
            <c:idx val="1"/>
            <c:bubble3D val="0"/>
            <c:spPr>
              <a:solidFill>
                <a:srgbClr val="FFD800"/>
              </a:solidFill>
            </c:spPr>
            <c:extLst>
              <c:ext xmlns:c16="http://schemas.microsoft.com/office/drawing/2014/chart" uri="{C3380CC4-5D6E-409C-BE32-E72D297353CC}">
                <c16:uniqueId val="{00000003-1019-4838-A81B-42CDB9DE6E19}"/>
              </c:ext>
            </c:extLst>
          </c:dPt>
          <c:dPt>
            <c:idx val="2"/>
            <c:bubble3D val="0"/>
            <c:spPr>
              <a:solidFill>
                <a:srgbClr val="FFA300"/>
              </a:solidFill>
            </c:spPr>
            <c:extLst>
              <c:ext xmlns:c16="http://schemas.microsoft.com/office/drawing/2014/chart" uri="{C3380CC4-5D6E-409C-BE32-E72D297353CC}">
                <c16:uniqueId val="{00000005-1019-4838-A81B-42CDB9DE6E19}"/>
              </c:ext>
            </c:extLst>
          </c:dPt>
          <c:dPt>
            <c:idx val="3"/>
            <c:bubble3D val="0"/>
            <c:spPr>
              <a:solidFill>
                <a:srgbClr val="C00000"/>
              </a:solidFill>
            </c:spPr>
            <c:extLst>
              <c:ext xmlns:c16="http://schemas.microsoft.com/office/drawing/2014/chart" uri="{C3380CC4-5D6E-409C-BE32-E72D297353CC}">
                <c16:uniqueId val="{00000007-1019-4838-A81B-42CDB9DE6E19}"/>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Feb!$B$35:$B$39</c:f>
              <c:strCache>
                <c:ptCount val="5"/>
                <c:pt idx="0">
                  <c:v>Facturas</c:v>
                </c:pt>
                <c:pt idx="1">
                  <c:v>Resumen de Gastos</c:v>
                </c:pt>
                <c:pt idx="2">
                  <c:v>Ahorro</c:v>
                </c:pt>
                <c:pt idx="3">
                  <c:v>Deudas</c:v>
                </c:pt>
                <c:pt idx="4">
                  <c:v>TOTAL RESTANTE</c:v>
                </c:pt>
              </c:strCache>
            </c:strRef>
          </c:cat>
          <c:val>
            <c:numRef>
              <c:f>Feb!$E$35:$E$39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1019-4838-A81B-42CDB9DE6E1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Facturas</a:t>
            </a:r>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Borrar'!$B$6:$B$22</c:f>
              <c:strCache>
                <c:ptCount val="17"/>
                <c:pt idx="0">
                  <c:v>Renta</c:v>
                </c:pt>
                <c:pt idx="1">
                  <c:v>Electricidad</c:v>
                </c:pt>
                <c:pt idx="2">
                  <c:v>Agua</c:v>
                </c:pt>
                <c:pt idx="3">
                  <c:v>Gas</c:v>
                </c:pt>
                <c:pt idx="4">
                  <c:v>Teléfono</c:v>
                </c:pt>
                <c:pt idx="5">
                  <c:v>Internet</c:v>
                </c:pt>
                <c:pt idx="6">
                  <c:v>Gimnasio</c:v>
                </c:pt>
                <c:pt idx="7">
                  <c:v>Seguro Carro</c:v>
                </c:pt>
                <c:pt idx="8">
                  <c:v>9</c:v>
                </c:pt>
                <c:pt idx="9">
                  <c:v>10</c:v>
                </c:pt>
                <c:pt idx="10">
                  <c:v>11</c:v>
                </c:pt>
                <c:pt idx="11">
                  <c:v>12</c:v>
                </c:pt>
                <c:pt idx="12">
                  <c:v>13</c:v>
                </c:pt>
                <c:pt idx="13">
                  <c:v>14</c:v>
                </c:pt>
                <c:pt idx="14">
                  <c:v>15</c:v>
                </c:pt>
                <c:pt idx="15">
                  <c:v>16</c:v>
                </c:pt>
                <c:pt idx="16">
                  <c:v>17</c:v>
                </c:pt>
              </c:strCache>
            </c:strRef>
          </c:cat>
          <c:val>
            <c:numRef>
              <c:f>'Oculta, No Borrar'!$D$6:$D$22</c:f>
              <c:numCache>
                <c:formatCode>0%</c:formatCode>
                <c:ptCount val="17"/>
                <c:pt idx="0">
                  <c:v>0.625</c:v>
                </c:pt>
                <c:pt idx="1">
                  <c:v>6.9444444444444448E-2</c:v>
                </c:pt>
                <c:pt idx="2">
                  <c:v>4.1666666666666664E-2</c:v>
                </c:pt>
                <c:pt idx="3">
                  <c:v>8.3333333333333329E-2</c:v>
                </c:pt>
                <c:pt idx="4">
                  <c:v>4.8611111111111112E-2</c:v>
                </c:pt>
                <c:pt idx="5">
                  <c:v>3.4722222222222224E-2</c:v>
                </c:pt>
                <c:pt idx="6">
                  <c:v>4.1666666666666664E-2</c:v>
                </c:pt>
                <c:pt idx="7">
                  <c:v>5.5555555555555552E-2</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8479-4AF2-90C4-96538D4F1994}"/>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Resumen de</a:t>
            </a:r>
            <a:r>
              <a:rPr lang="es-CO" sz="1050" b="1" baseline="0"/>
              <a:t> Gastos</a:t>
            </a:r>
            <a:endParaRPr lang="es-CO" sz="1050" b="1"/>
          </a:p>
        </c:rich>
      </c:tx>
      <c:layout>
        <c:manualLayout>
          <c:xMode val="edge"/>
          <c:yMode val="edge"/>
          <c:x val="1.4604111986001754E-2"/>
          <c:y val="2.3148148148148147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ntone"/>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'Oculta, No Borrar'!$B$26:$B$42</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'Oculta, No Borrar'!$D$26:$D$42</c:f>
              <c:numCache>
                <c:formatCode>0%</c:formatCode>
                <c:ptCount val="17"/>
                <c:pt idx="0">
                  <c:v>0</c:v>
                </c:pt>
                <c:pt idx="1">
                  <c:v>0.18699186991869918</c:v>
                </c:pt>
                <c:pt idx="2">
                  <c:v>0.43089430894308944</c:v>
                </c:pt>
                <c:pt idx="3">
                  <c:v>0</c:v>
                </c:pt>
                <c:pt idx="4">
                  <c:v>9.7560975609756101E-2</c:v>
                </c:pt>
                <c:pt idx="5">
                  <c:v>3.2520325203252036E-2</c:v>
                </c:pt>
                <c:pt idx="6">
                  <c:v>0.14634146341463414</c:v>
                </c:pt>
                <c:pt idx="7">
                  <c:v>6.5040650406504072E-2</c:v>
                </c:pt>
                <c:pt idx="8">
                  <c:v>4.065040650406504E-2</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CE5E-48A9-ADF0-0903DC5BB62F}"/>
            </c:ext>
          </c:extLst>
        </c:ser>
        <c:dLbls>
          <c:dLblPos val="outEnd"/>
          <c:showLegendKey val="0"/>
          <c:showVal val="1"/>
          <c:showCatName val="0"/>
          <c:showSerName val="0"/>
          <c:showPercent val="0"/>
          <c:showBubbleSize val="0"/>
        </c:dLbls>
        <c:gapWidth val="150"/>
        <c:axId val="1753809760"/>
        <c:axId val="1753815520"/>
      </c:barChart>
      <c:valAx>
        <c:axId val="1753815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09760"/>
        <c:crosses val="autoZero"/>
        <c:crossBetween val="between"/>
      </c:valAx>
      <c:catAx>
        <c:axId val="17538097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ntone"/>
                <a:ea typeface="+mn-ea"/>
                <a:cs typeface="+mn-cs"/>
              </a:defRPr>
            </a:pPr>
            <a:endParaRPr lang="en-US"/>
          </a:p>
        </c:txPr>
        <c:crossAx val="17538155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50"/>
            </a:pPr>
            <a:r>
              <a:rPr lang="fr-FR" sz="1000"/>
              <a:t>DISTRIBUCIÓN DE LOS INGRESOS</a:t>
            </a:r>
          </a:p>
        </c:rich>
      </c:tx>
      <c:layout>
        <c:manualLayout>
          <c:xMode val="edge"/>
          <c:yMode val="edge"/>
          <c:x val="2.4187161789961435E-2"/>
          <c:y val="3.864734299516908E-2"/>
        </c:manualLayout>
      </c:layout>
      <c:overlay val="0"/>
    </c:title>
    <c:autoTitleDeleted val="0"/>
    <c:plotArea>
      <c:layout/>
      <c:doughnutChart>
        <c:varyColors val="1"/>
        <c:ser>
          <c:idx val="0"/>
          <c:order val="0"/>
          <c:dPt>
            <c:idx val="0"/>
            <c:bubble3D val="0"/>
            <c:spPr>
              <a:solidFill>
                <a:srgbClr val="002F4A"/>
              </a:solidFill>
            </c:spPr>
            <c:extLst>
              <c:ext xmlns:c16="http://schemas.microsoft.com/office/drawing/2014/chart" uri="{C3380CC4-5D6E-409C-BE32-E72D297353CC}">
                <c16:uniqueId val="{00000001-2543-468D-A990-5C536057055A}"/>
              </c:ext>
            </c:extLst>
          </c:dPt>
          <c:dPt>
            <c:idx val="1"/>
            <c:bubble3D val="0"/>
            <c:spPr>
              <a:solidFill>
                <a:srgbClr val="FFD800"/>
              </a:solidFill>
            </c:spPr>
            <c:extLst>
              <c:ext xmlns:c16="http://schemas.microsoft.com/office/drawing/2014/chart" uri="{C3380CC4-5D6E-409C-BE32-E72D297353CC}">
                <c16:uniqueId val="{00000003-2543-468D-A990-5C536057055A}"/>
              </c:ext>
            </c:extLst>
          </c:dPt>
          <c:dPt>
            <c:idx val="2"/>
            <c:bubble3D val="0"/>
            <c:spPr>
              <a:solidFill>
                <a:srgbClr val="FFA300"/>
              </a:solidFill>
            </c:spPr>
            <c:extLst>
              <c:ext xmlns:c16="http://schemas.microsoft.com/office/drawing/2014/chart" uri="{C3380CC4-5D6E-409C-BE32-E72D297353CC}">
                <c16:uniqueId val="{00000005-2543-468D-A990-5C536057055A}"/>
              </c:ext>
            </c:extLst>
          </c:dPt>
          <c:dPt>
            <c:idx val="3"/>
            <c:bubble3D val="0"/>
            <c:spPr>
              <a:solidFill>
                <a:srgbClr val="C00000"/>
              </a:solidFill>
            </c:spPr>
            <c:extLst>
              <c:ext xmlns:c16="http://schemas.microsoft.com/office/drawing/2014/chart" uri="{C3380CC4-5D6E-409C-BE32-E72D297353CC}">
                <c16:uniqueId val="{00000007-2543-468D-A990-5C536057055A}"/>
              </c:ext>
            </c:extLst>
          </c:dPt>
          <c:dLbls>
            <c:dLbl>
              <c:idx val="0"/>
              <c:layout>
                <c:manualLayout>
                  <c:x val="0.13640443423999535"/>
                  <c:y val="-1.763866938390728E-2"/>
                </c:manualLayout>
              </c:layout>
              <c:spPr>
                <a:noFill/>
                <a:ln>
                  <a:noFill/>
                </a:ln>
                <a:effectLst/>
              </c:spPr>
              <c:txPr>
                <a:bodyPr/>
                <a:lstStyle/>
                <a:p>
                  <a:pPr>
                    <a:defRPr sz="800">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8266057260083871"/>
                      <c:h val="0.22475683186660492"/>
                    </c:manualLayout>
                  </c15:layout>
                </c:ext>
                <c:ext xmlns:c16="http://schemas.microsoft.com/office/drawing/2014/chart" uri="{C3380CC4-5D6E-409C-BE32-E72D297353CC}">
                  <c16:uniqueId val="{00000001-2543-468D-A990-5C536057055A}"/>
                </c:ext>
              </c:extLst>
            </c:dLbl>
            <c:dLbl>
              <c:idx val="1"/>
              <c:layout>
                <c:manualLayout>
                  <c:x val="0.11260321440141986"/>
                  <c:y val="0.12181313425386781"/>
                </c:manualLayout>
              </c:layout>
              <c:spPr>
                <a:noFill/>
                <a:ln>
                  <a:noFill/>
                </a:ln>
                <a:effectLst/>
              </c:spPr>
              <c:txPr>
                <a:bodyPr/>
                <a:lstStyle/>
                <a:p>
                  <a:pPr>
                    <a:defRPr sz="800">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43-468D-A990-5C536057055A}"/>
                </c:ext>
              </c:extLst>
            </c:dLbl>
            <c:dLbl>
              <c:idx val="2"/>
              <c:layout>
                <c:manualLayout>
                  <c:x val="-0.10932049638696777"/>
                  <c:y val="0.10946901167304386"/>
                </c:manualLayout>
              </c:layout>
              <c:spPr>
                <a:noFill/>
                <a:ln>
                  <a:noFill/>
                </a:ln>
                <a:effectLst/>
              </c:spPr>
              <c:txPr>
                <a:bodyPr/>
                <a:lstStyle/>
                <a:p>
                  <a:pPr>
                    <a:defRPr sz="800">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1824405223050156"/>
                      <c:h val="0.19289722314645372"/>
                    </c:manualLayout>
                  </c15:layout>
                </c:ext>
                <c:ext xmlns:c16="http://schemas.microsoft.com/office/drawing/2014/chart" uri="{C3380CC4-5D6E-409C-BE32-E72D297353CC}">
                  <c16:uniqueId val="{00000005-2543-468D-A990-5C536057055A}"/>
                </c:ext>
              </c:extLst>
            </c:dLbl>
            <c:dLbl>
              <c:idx val="3"/>
              <c:layout>
                <c:manualLayout>
                  <c:x val="-0.13382798304058149"/>
                  <c:y val="-1.9055559599068374E-2"/>
                </c:manualLayout>
              </c:layout>
              <c:spPr>
                <a:noFill/>
                <a:ln>
                  <a:noFill/>
                </a:ln>
                <a:effectLst/>
              </c:spPr>
              <c:txPr>
                <a:bodyPr/>
                <a:lstStyle/>
                <a:p>
                  <a:pPr>
                    <a:defRPr sz="800">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923371647509579"/>
                      <c:h val="0.20529411764705882"/>
                    </c:manualLayout>
                  </c15:layout>
                </c:ext>
                <c:ext xmlns:c16="http://schemas.microsoft.com/office/drawing/2014/chart" uri="{C3380CC4-5D6E-409C-BE32-E72D297353CC}">
                  <c16:uniqueId val="{00000007-2543-468D-A990-5C536057055A}"/>
                </c:ext>
              </c:extLst>
            </c:dLbl>
            <c:dLbl>
              <c:idx val="4"/>
              <c:layout>
                <c:manualLayout>
                  <c:x val="-9.8851436057076011E-2"/>
                  <c:y val="-0.12847929836965563"/>
                </c:manualLayout>
              </c:layout>
              <c:spPr>
                <a:noFill/>
                <a:ln>
                  <a:noFill/>
                </a:ln>
                <a:effectLst/>
              </c:spPr>
              <c:txPr>
                <a:bodyPr/>
                <a:lstStyle/>
                <a:p>
                  <a:pPr>
                    <a:defRPr sz="800">
                      <a:solidFill>
                        <a:sysClr val="windowText" lastClr="000000"/>
                      </a:solidFil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543-468D-A990-5C536057055A}"/>
                </c:ext>
              </c:extLst>
            </c:dLbl>
            <c:spPr>
              <a:noFill/>
              <a:ln>
                <a:noFill/>
              </a:ln>
              <a:effectLst/>
            </c:spPr>
            <c:txPr>
              <a:bodyPr/>
              <a:lstStyle/>
              <a:p>
                <a:pPr>
                  <a:defRPr sz="900">
                    <a:solidFill>
                      <a:sysClr val="windowText" lastClr="000000"/>
                    </a:solidFil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'Reporte Anual'!$B$61:$B$65</c:f>
              <c:strCache>
                <c:ptCount val="5"/>
                <c:pt idx="0">
                  <c:v>Facturas</c:v>
                </c:pt>
                <c:pt idx="1">
                  <c:v>Resumen de Gastos</c:v>
                </c:pt>
                <c:pt idx="2">
                  <c:v>Ahorro</c:v>
                </c:pt>
                <c:pt idx="3">
                  <c:v>Deudas</c:v>
                </c:pt>
                <c:pt idx="4">
                  <c:v>TOTAL RESTANTE</c:v>
                </c:pt>
              </c:strCache>
            </c:strRef>
          </c:cat>
          <c:val>
            <c:numRef>
              <c:f>'Reporte Anual'!$D$61:$D$65</c:f>
              <c:numCache>
                <c:formatCode>[$$]#,##0</c:formatCode>
                <c:ptCount val="5"/>
                <c:pt idx="0">
                  <c:v>1440</c:v>
                </c:pt>
                <c:pt idx="1">
                  <c:v>1230</c:v>
                </c:pt>
                <c:pt idx="2">
                  <c:v>750</c:v>
                </c:pt>
                <c:pt idx="3">
                  <c:v>1200</c:v>
                </c:pt>
                <c:pt idx="4">
                  <c:v>1280</c:v>
                </c:pt>
              </c:numCache>
            </c:numRef>
          </c:val>
          <c:extLst>
            <c:ext xmlns:c16="http://schemas.microsoft.com/office/drawing/2014/chart" uri="{C3380CC4-5D6E-409C-BE32-E72D297353CC}">
              <c16:uniqueId val="{00000008-2543-468D-A990-5C536057055A}"/>
            </c:ext>
          </c:extLst>
        </c:ser>
        <c:dLbls>
          <c:showLegendKey val="0"/>
          <c:showVal val="0"/>
          <c:showCatName val="1"/>
          <c:showSerName val="0"/>
          <c:showPercent val="1"/>
          <c:showBubbleSize val="0"/>
          <c:showLeaderLines val="1"/>
        </c:dLbls>
        <c:firstSliceAng val="0"/>
        <c:holeSize val="50"/>
      </c:doughnutChart>
    </c:plotArea>
    <c:plotVisOnly val="1"/>
    <c:dispBlanksAs val="zero"/>
    <c:showDLblsOverMax val="1"/>
  </c:chart>
  <c:spPr>
    <a:ln>
      <a:noFill/>
    </a:ln>
  </c:spPr>
  <c:txPr>
    <a:bodyPr/>
    <a:lstStyle/>
    <a:p>
      <a:pPr>
        <a:defRPr>
          <a:latin typeface="Antone"/>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Ahorro</a:t>
            </a:r>
          </a:p>
        </c:rich>
      </c:tx>
      <c:layout>
        <c:manualLayout>
          <c:xMode val="edge"/>
          <c:yMode val="edge"/>
          <c:x val="1.4196078431372567E-2"/>
          <c:y val="3.350081984683530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15-07AF-4D46-B5E2-B61E61C988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07AF-4D46-B5E2-B61E61C988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07AF-4D46-B5E2-B61E61C988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7-07AF-4D46-B5E2-B61E61C988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07AF-4D46-B5E2-B61E61C988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5-07AF-4D46-B5E2-B61E61C98868}"/>
              </c:ext>
            </c:extLst>
          </c:dPt>
          <c:dLbls>
            <c:dLbl>
              <c:idx val="0"/>
              <c:layout>
                <c:manualLayout>
                  <c:x val="0.14117647058823529"/>
                  <c:y val="-8.7102131601771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7AF-4D46-B5E2-B61E61C98868}"/>
                </c:ext>
              </c:extLst>
            </c:dLbl>
            <c:dLbl>
              <c:idx val="1"/>
              <c:layout>
                <c:manualLayout>
                  <c:x val="-0.12156862745098046"/>
                  <c:y val="8.7102131601771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07AF-4D46-B5E2-B61E61C98868}"/>
                </c:ext>
              </c:extLst>
            </c:dLbl>
            <c:dLbl>
              <c:idx val="2"/>
              <c:layout>
                <c:manualLayout>
                  <c:x val="-0.1333333333333333"/>
                  <c:y val="-8.04019676324047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7AF-4D46-B5E2-B61E61C98868}"/>
                </c:ext>
              </c:extLst>
            </c:dLbl>
            <c:dLbl>
              <c:idx val="3"/>
              <c:layout>
                <c:manualLayout>
                  <c:x val="-5.8823529411764705E-2"/>
                  <c:y val="-0.214405247019745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7-07AF-4D46-B5E2-B61E61C98868}"/>
                </c:ext>
              </c:extLst>
            </c:dLbl>
            <c:dLbl>
              <c:idx val="4"/>
              <c:layout>
                <c:manualLayout>
                  <c:x val="5.0980392156862675E-2"/>
                  <c:y val="-0.160803935264809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7AF-4D46-B5E2-B61E61C98868}"/>
                </c:ext>
              </c:extLst>
            </c:dLbl>
            <c:dLbl>
              <c:idx val="5"/>
              <c:layout>
                <c:manualLayout>
                  <c:x val="-7.1894594304112904E-17"/>
                  <c:y val="-0.201004919081011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07AF-4D46-B5E2-B61E61C988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'Reporte Anual'!$J$10:$J$15</c:f>
              <c:strCache>
                <c:ptCount val="6"/>
                <c:pt idx="0">
                  <c:v>Universidad</c:v>
                </c:pt>
                <c:pt idx="1">
                  <c:v>Carro</c:v>
                </c:pt>
                <c:pt idx="2">
                  <c:v>Vacaciones</c:v>
                </c:pt>
                <c:pt idx="3">
                  <c:v>4</c:v>
                </c:pt>
                <c:pt idx="4">
                  <c:v>5</c:v>
                </c:pt>
                <c:pt idx="5">
                  <c:v>6</c:v>
                </c:pt>
              </c:strCache>
            </c:strRef>
          </c:cat>
          <c:val>
            <c:numRef>
              <c:f>'Reporte Anual'!$L$10:$L$15</c:f>
              <c:numCache>
                <c:formatCode>[$$]#,##0</c:formatCode>
                <c:ptCount val="6"/>
                <c:pt idx="0">
                  <c:v>150</c:v>
                </c:pt>
                <c:pt idx="1">
                  <c:v>500</c:v>
                </c:pt>
                <c:pt idx="2">
                  <c:v>100</c:v>
                </c:pt>
                <c:pt idx="3">
                  <c:v>0</c:v>
                </c:pt>
                <c:pt idx="4">
                  <c:v>0</c:v>
                </c:pt>
                <c:pt idx="5">
                  <c:v>0</c:v>
                </c:pt>
              </c:numCache>
            </c:numRef>
          </c:val>
          <c:extLst>
            <c:ext xmlns:c16="http://schemas.microsoft.com/office/drawing/2014/chart" uri="{C3380CC4-5D6E-409C-BE32-E72D297353CC}">
              <c16:uniqueId val="{00000000-07AF-4D46-B5E2-B61E61C98868}"/>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r>
              <a:rPr lang="es-CO" sz="1050" b="1"/>
              <a:t>Deudas</a:t>
            </a:r>
          </a:p>
        </c:rich>
      </c:tx>
      <c:layout>
        <c:manualLayout>
          <c:xMode val="edge"/>
          <c:yMode val="edge"/>
          <c:x val="1.4196078431372567E-2"/>
          <c:y val="3.3500819846835304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ntone"/>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BA-4A71-857D-ED6AB8BB14B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BA-4A71-857D-ED6AB8BB14B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BA-4A71-857D-ED6AB8BB14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6BA-4A71-857D-ED6AB8BB14B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6BA-4A71-857D-ED6AB8BB14B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6BA-4A71-857D-ED6AB8BB14BC}"/>
              </c:ext>
            </c:extLst>
          </c:dPt>
          <c:dLbls>
            <c:dLbl>
              <c:idx val="0"/>
              <c:layout>
                <c:manualLayout>
                  <c:x val="0.14117647058823529"/>
                  <c:y val="-8.7102131601771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BA-4A71-857D-ED6AB8BB14BC}"/>
                </c:ext>
              </c:extLst>
            </c:dLbl>
            <c:dLbl>
              <c:idx val="1"/>
              <c:layout>
                <c:manualLayout>
                  <c:x val="-0.12156862745098046"/>
                  <c:y val="8.7102131601771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BA-4A71-857D-ED6AB8BB14BC}"/>
                </c:ext>
              </c:extLst>
            </c:dLbl>
            <c:dLbl>
              <c:idx val="2"/>
              <c:layout>
                <c:manualLayout>
                  <c:x val="-9.4117647058823528E-2"/>
                  <c:y val="-0.100502459540505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6BA-4A71-857D-ED6AB8BB14BC}"/>
                </c:ext>
              </c:extLst>
            </c:dLbl>
            <c:dLbl>
              <c:idx val="3"/>
              <c:layout>
                <c:manualLayout>
                  <c:x val="-5.0980392156862814E-2"/>
                  <c:y val="-0.1809044271729106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6BA-4A71-857D-ED6AB8BB14BC}"/>
                </c:ext>
              </c:extLst>
            </c:dLbl>
            <c:dLbl>
              <c:idx val="4"/>
              <c:layout>
                <c:manualLayout>
                  <c:x val="7.0588235294117507E-2"/>
                  <c:y val="-0.140703443356708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6BA-4A71-857D-ED6AB8BB14BC}"/>
                </c:ext>
              </c:extLst>
            </c:dLbl>
            <c:dLbl>
              <c:idx val="5"/>
              <c:layout>
                <c:manualLayout>
                  <c:x val="7.8431372549019607E-3"/>
                  <c:y val="-0.1809044271729106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6BA-4A71-857D-ED6AB8BB14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ntone"/>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'Reporte Anual'!$J$24:$J$29</c:f>
              <c:strCache>
                <c:ptCount val="6"/>
                <c:pt idx="0">
                  <c:v>Hipoteca</c:v>
                </c:pt>
                <c:pt idx="1">
                  <c:v>Tarjeta de Crédito</c:v>
                </c:pt>
                <c:pt idx="2">
                  <c:v>Prestamo Universidad</c:v>
                </c:pt>
                <c:pt idx="3">
                  <c:v>4</c:v>
                </c:pt>
                <c:pt idx="4">
                  <c:v>5</c:v>
                </c:pt>
                <c:pt idx="5">
                  <c:v>6</c:v>
                </c:pt>
              </c:strCache>
            </c:strRef>
          </c:cat>
          <c:val>
            <c:numRef>
              <c:f>'Reporte Anual'!$L$24:$L$29</c:f>
              <c:numCache>
                <c:formatCode>[$$]#,##0</c:formatCode>
                <c:ptCount val="6"/>
                <c:pt idx="0">
                  <c:v>800</c:v>
                </c:pt>
                <c:pt idx="1">
                  <c:v>100</c:v>
                </c:pt>
                <c:pt idx="2">
                  <c:v>300</c:v>
                </c:pt>
                <c:pt idx="3">
                  <c:v>0</c:v>
                </c:pt>
                <c:pt idx="4">
                  <c:v>0</c:v>
                </c:pt>
                <c:pt idx="5">
                  <c:v>0</c:v>
                </c:pt>
              </c:numCache>
            </c:numRef>
          </c:val>
          <c:extLst>
            <c:ext xmlns:c16="http://schemas.microsoft.com/office/drawing/2014/chart" uri="{C3380CC4-5D6E-409C-BE32-E72D297353CC}">
              <c16:uniqueId val="{0000000C-36BA-4A71-857D-ED6AB8BB14BC}"/>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latin typeface="Antone"/>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a:t>DISTRIBUCIÓN FONDOS DE AHORRO</a:t>
            </a:r>
          </a:p>
        </c:rich>
      </c:tx>
      <c:layout>
        <c:manualLayout>
          <c:xMode val="edge"/>
          <c:yMode val="edge"/>
          <c:x val="0.17828797191058632"/>
          <c:y val="9.0729742173934636E-3"/>
        </c:manualLayout>
      </c:layout>
      <c:overlay val="0"/>
      <c:spPr>
        <a:noFill/>
        <a:ln>
          <a:noFill/>
        </a:ln>
        <a:effectLst/>
      </c:spPr>
      <c:txPr>
        <a:bodyPr rot="0" spcFirstLastPara="1" vertOverflow="ellipsis" vert="horz" wrap="square" anchor="ctr" anchorCtr="1"/>
        <a:lstStyle/>
        <a:p>
          <a:pPr>
            <a:defRPr sz="96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9.2855044000926965E-2"/>
          <c:y val="0.12935153366998811"/>
          <c:w val="0.50720750749558996"/>
          <c:h val="0.82398179298236141"/>
        </c:manualLayout>
      </c:layout>
      <c:pieChart>
        <c:varyColors val="1"/>
        <c:ser>
          <c:idx val="0"/>
          <c:order val="0"/>
          <c:tx>
            <c:strRef>
              <c:f>'Fondos de Ahorro'!$D$24</c:f>
              <c:strCache>
                <c:ptCount val="1"/>
                <c:pt idx="0">
                  <c:v>META</c:v>
                </c:pt>
              </c:strCache>
            </c:strRef>
          </c:tx>
          <c:dPt>
            <c:idx val="0"/>
            <c:bubble3D val="0"/>
            <c:spPr>
              <a:solidFill>
                <a:schemeClr val="accent6"/>
              </a:solidFill>
              <a:ln>
                <a:noFill/>
              </a:ln>
              <a:effectLst/>
            </c:spPr>
            <c:extLst>
              <c:ext xmlns:c16="http://schemas.microsoft.com/office/drawing/2014/chart" uri="{C3380CC4-5D6E-409C-BE32-E72D297353CC}">
                <c16:uniqueId val="{00000001-2949-854C-87F5-EF877D42CCAB}"/>
              </c:ext>
            </c:extLst>
          </c:dPt>
          <c:dPt>
            <c:idx val="1"/>
            <c:bubble3D val="0"/>
            <c:spPr>
              <a:solidFill>
                <a:schemeClr val="accent5"/>
              </a:solidFill>
              <a:ln>
                <a:noFill/>
              </a:ln>
              <a:effectLst/>
            </c:spPr>
            <c:extLst>
              <c:ext xmlns:c16="http://schemas.microsoft.com/office/drawing/2014/chart" uri="{C3380CC4-5D6E-409C-BE32-E72D297353CC}">
                <c16:uniqueId val="{00000003-2949-854C-87F5-EF877D42CCAB}"/>
              </c:ext>
            </c:extLst>
          </c:dPt>
          <c:dPt>
            <c:idx val="2"/>
            <c:bubble3D val="0"/>
            <c:spPr>
              <a:solidFill>
                <a:schemeClr val="accent4"/>
              </a:solidFill>
              <a:ln>
                <a:noFill/>
              </a:ln>
              <a:effectLst/>
            </c:spPr>
            <c:extLst>
              <c:ext xmlns:c16="http://schemas.microsoft.com/office/drawing/2014/chart" uri="{C3380CC4-5D6E-409C-BE32-E72D297353CC}">
                <c16:uniqueId val="{00000005-2949-854C-87F5-EF877D42CCAB}"/>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949-854C-87F5-EF877D42CCAB}"/>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949-854C-87F5-EF877D42CCAB}"/>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2949-854C-87F5-EF877D42CCAB}"/>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C-2949-854C-87F5-EF877D42CCAB}"/>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D-2949-854C-87F5-EF877D42CCAB}"/>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0E-2949-854C-87F5-EF877D42CCAB}"/>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0F-2949-854C-87F5-EF877D42CCAB}"/>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0-2949-854C-87F5-EF877D42CCAB}"/>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1-2949-854C-87F5-EF877D42CCAB}"/>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2-2949-854C-87F5-EF877D42CCAB}"/>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3-2949-854C-87F5-EF877D42CCAB}"/>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4-2949-854C-87F5-EF877D42CCAB}"/>
              </c:ext>
            </c:extLst>
          </c:dPt>
          <c:dLbls>
            <c:dLbl>
              <c:idx val="3"/>
              <c:layout>
                <c:manualLayout>
                  <c:x val="-2.233556676685405E-2"/>
                  <c:y val="5.39774097230135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49-854C-87F5-EF877D42CCAB}"/>
                </c:ext>
              </c:extLst>
            </c:dLbl>
            <c:dLbl>
              <c:idx val="4"/>
              <c:layout>
                <c:manualLayout>
                  <c:x val="-1.22423192239696E-2"/>
                  <c:y val="4.08623183306584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49-854C-87F5-EF877D42CCAB}"/>
                </c:ext>
              </c:extLst>
            </c:dLbl>
            <c:dLbl>
              <c:idx val="5"/>
              <c:layout>
                <c:manualLayout>
                  <c:x val="1.7415896274757637E-2"/>
                  <c:y val="2.72242807078205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49-854C-87F5-EF877D42CCAB}"/>
                </c:ext>
              </c:extLst>
            </c:dLbl>
            <c:dLbl>
              <c:idx val="6"/>
              <c:delete val="1"/>
              <c:extLst>
                <c:ext xmlns:c15="http://schemas.microsoft.com/office/drawing/2012/chart" uri="{CE6537A1-D6FC-4f65-9D91-7224C49458BB}"/>
                <c:ext xmlns:c16="http://schemas.microsoft.com/office/drawing/2014/chart" uri="{C3380CC4-5D6E-409C-BE32-E72D297353CC}">
                  <c16:uniqueId val="{0000000C-2949-854C-87F5-EF877D42CCAB}"/>
                </c:ext>
              </c:extLst>
            </c:dLbl>
            <c:dLbl>
              <c:idx val="7"/>
              <c:delete val="1"/>
              <c:extLst>
                <c:ext xmlns:c15="http://schemas.microsoft.com/office/drawing/2012/chart" uri="{CE6537A1-D6FC-4f65-9D91-7224C49458BB}"/>
                <c:ext xmlns:c16="http://schemas.microsoft.com/office/drawing/2014/chart" uri="{C3380CC4-5D6E-409C-BE32-E72D297353CC}">
                  <c16:uniqueId val="{0000000D-2949-854C-87F5-EF877D42CCAB}"/>
                </c:ext>
              </c:extLst>
            </c:dLbl>
            <c:dLbl>
              <c:idx val="8"/>
              <c:delete val="1"/>
              <c:extLst>
                <c:ext xmlns:c15="http://schemas.microsoft.com/office/drawing/2012/chart" uri="{CE6537A1-D6FC-4f65-9D91-7224C49458BB}"/>
                <c:ext xmlns:c16="http://schemas.microsoft.com/office/drawing/2014/chart" uri="{C3380CC4-5D6E-409C-BE32-E72D297353CC}">
                  <c16:uniqueId val="{0000000E-2949-854C-87F5-EF877D42CCAB}"/>
                </c:ext>
              </c:extLst>
            </c:dLbl>
            <c:dLbl>
              <c:idx val="9"/>
              <c:delete val="1"/>
              <c:extLst>
                <c:ext xmlns:c15="http://schemas.microsoft.com/office/drawing/2012/chart" uri="{CE6537A1-D6FC-4f65-9D91-7224C49458BB}"/>
                <c:ext xmlns:c16="http://schemas.microsoft.com/office/drawing/2014/chart" uri="{C3380CC4-5D6E-409C-BE32-E72D297353CC}">
                  <c16:uniqueId val="{0000000F-2949-854C-87F5-EF877D42CCAB}"/>
                </c:ext>
              </c:extLst>
            </c:dLbl>
            <c:dLbl>
              <c:idx val="10"/>
              <c:delete val="1"/>
              <c:extLst>
                <c:ext xmlns:c15="http://schemas.microsoft.com/office/drawing/2012/chart" uri="{CE6537A1-D6FC-4f65-9D91-7224C49458BB}"/>
                <c:ext xmlns:c16="http://schemas.microsoft.com/office/drawing/2014/chart" uri="{C3380CC4-5D6E-409C-BE32-E72D297353CC}">
                  <c16:uniqueId val="{00000010-2949-854C-87F5-EF877D42CCAB}"/>
                </c:ext>
              </c:extLst>
            </c:dLbl>
            <c:dLbl>
              <c:idx val="11"/>
              <c:delete val="1"/>
              <c:extLst>
                <c:ext xmlns:c15="http://schemas.microsoft.com/office/drawing/2012/chart" uri="{CE6537A1-D6FC-4f65-9D91-7224C49458BB}"/>
                <c:ext xmlns:c16="http://schemas.microsoft.com/office/drawing/2014/chart" uri="{C3380CC4-5D6E-409C-BE32-E72D297353CC}">
                  <c16:uniqueId val="{00000011-2949-854C-87F5-EF877D42CCAB}"/>
                </c:ext>
              </c:extLst>
            </c:dLbl>
            <c:dLbl>
              <c:idx val="12"/>
              <c:delete val="1"/>
              <c:extLst>
                <c:ext xmlns:c15="http://schemas.microsoft.com/office/drawing/2012/chart" uri="{CE6537A1-D6FC-4f65-9D91-7224C49458BB}"/>
                <c:ext xmlns:c16="http://schemas.microsoft.com/office/drawing/2014/chart" uri="{C3380CC4-5D6E-409C-BE32-E72D297353CC}">
                  <c16:uniqueId val="{00000012-2949-854C-87F5-EF877D42CCAB}"/>
                </c:ext>
              </c:extLst>
            </c:dLbl>
            <c:dLbl>
              <c:idx val="13"/>
              <c:delete val="1"/>
              <c:extLst>
                <c:ext xmlns:c15="http://schemas.microsoft.com/office/drawing/2012/chart" uri="{CE6537A1-D6FC-4f65-9D91-7224C49458BB}"/>
                <c:ext xmlns:c16="http://schemas.microsoft.com/office/drawing/2014/chart" uri="{C3380CC4-5D6E-409C-BE32-E72D297353CC}">
                  <c16:uniqueId val="{00000013-2949-854C-87F5-EF877D42CCAB}"/>
                </c:ext>
              </c:extLst>
            </c:dLbl>
            <c:dLbl>
              <c:idx val="14"/>
              <c:delete val="1"/>
              <c:extLst>
                <c:ext xmlns:c15="http://schemas.microsoft.com/office/drawing/2012/chart" uri="{CE6537A1-D6FC-4f65-9D91-7224C49458BB}"/>
                <c:ext xmlns:c16="http://schemas.microsoft.com/office/drawing/2014/chart" uri="{C3380CC4-5D6E-409C-BE32-E72D297353CC}">
                  <c16:uniqueId val="{00000014-2949-854C-87F5-EF877D42CCAB}"/>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'Fondos de Ahorro'!$C$25:$C$39</c:f>
              <c:strCache>
                <c:ptCount val="3"/>
                <c:pt idx="0">
                  <c:v>Entrada Apartamento</c:v>
                </c:pt>
                <c:pt idx="1">
                  <c:v>Carro Nuevo</c:v>
                </c:pt>
                <c:pt idx="2">
                  <c:v>Boda</c:v>
                </c:pt>
              </c:strCache>
            </c:strRef>
          </c:cat>
          <c:val>
            <c:numRef>
              <c:f>'Fondos de Ahorro'!$D$25:$D$39</c:f>
              <c:numCache>
                <c:formatCode>[$$]#,##0</c:formatCode>
                <c:ptCount val="15"/>
                <c:pt idx="0">
                  <c:v>15000</c:v>
                </c:pt>
                <c:pt idx="1">
                  <c:v>10000</c:v>
                </c:pt>
                <c:pt idx="2">
                  <c:v>12000</c:v>
                </c:pt>
              </c:numCache>
            </c:numRef>
          </c:val>
          <c:extLst>
            <c:ext xmlns:c16="http://schemas.microsoft.com/office/drawing/2014/chart" uri="{C3380CC4-5D6E-409C-BE32-E72D297353CC}">
              <c16:uniqueId val="{00000015-2949-854C-87F5-EF877D42CC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550073062279346"/>
          <c:y val="0.15354079962907963"/>
          <c:w val="0.31595725748896059"/>
          <c:h val="0.82377676482743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sz="800">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pPr>
              <a:defRPr sz="1400"/>
            </a:pPr>
            <a:r>
              <a:rPr lang="fr-FR" sz="1400"/>
              <a:t>RESUMEN AHORRO ACTUAL</a:t>
            </a:r>
          </a:p>
        </c:rich>
      </c:tx>
      <c:overlay val="0"/>
    </c:title>
    <c:autoTitleDeleted val="0"/>
    <c:plotArea>
      <c:layout/>
      <c:barChart>
        <c:barDir val="bar"/>
        <c:grouping val="stacked"/>
        <c:varyColors val="1"/>
        <c:ser>
          <c:idx val="0"/>
          <c:order val="0"/>
          <c:tx>
            <c:strRef>
              <c:f>'Fondos de Ahorro'!$E$24</c:f>
              <c:strCache>
                <c:ptCount val="1"/>
                <c:pt idx="0">
                  <c:v>AHORRO ACTUAL</c:v>
                </c:pt>
              </c:strCache>
            </c:strRef>
          </c:tx>
          <c:spPr>
            <a:solidFill>
              <a:srgbClr val="FFD800"/>
            </a:solidFill>
            <a:ln cmpd="sng">
              <a:noFill/>
            </a:ln>
          </c:spPr>
          <c:invertIfNegative val="1"/>
          <c:dLbls>
            <c:dLbl>
              <c:idx val="0"/>
              <c:layout>
                <c:manualLayout>
                  <c:x val="0.27938899041404108"/>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8C-4A55-ACDE-CFBFCD0E1CC5}"/>
                </c:ext>
              </c:extLst>
            </c:dLbl>
            <c:dLbl>
              <c:idx val="1"/>
              <c:layout>
                <c:manualLayout>
                  <c:x val="0.1244802432537806"/>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8C-4A55-ACDE-CFBFCD0E1CC5}"/>
                </c:ext>
              </c:extLst>
            </c:dLbl>
            <c:dLbl>
              <c:idx val="2"/>
              <c:layout>
                <c:manualLayout>
                  <c:x val="0.33747977059913864"/>
                  <c:y val="3.57600458056296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8C-4A55-ACDE-CFBFCD0E1CC5}"/>
                </c:ext>
              </c:extLst>
            </c:dLbl>
            <c:dLbl>
              <c:idx val="3"/>
              <c:layout>
                <c:manualLayout>
                  <c:x val="0.1134153327423334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8C-4A55-ACDE-CFBFCD0E1CC5}"/>
                </c:ext>
              </c:extLst>
            </c:dLbl>
            <c:dLbl>
              <c:idx val="4"/>
              <c:layout>
                <c:manualLayout>
                  <c:x val="4.4259642045788694E-2"/>
                  <c:y val="4.5415258167863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8C-4A55-ACDE-CFBFCD0E1CC5}"/>
                </c:ext>
              </c:extLst>
            </c:dLbl>
            <c:dLbl>
              <c:idx val="5"/>
              <c:layout>
                <c:manualLayout>
                  <c:x val="4.7025869673650481E-2"/>
                  <c:y val="3.576004580146666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8C-4A55-ACDE-CFBFCD0E1CC5}"/>
                </c:ext>
              </c:extLst>
            </c:dLbl>
            <c:spPr>
              <a:noFill/>
              <a:ln>
                <a:noFill/>
              </a:ln>
              <a:effectLst/>
            </c:spPr>
            <c:txPr>
              <a:bodyPr wrap="square" lIns="38100" tIns="19050" rIns="38100" bIns="19050" anchor="ctr">
                <a:spAutoFit/>
              </a:bodyPr>
              <a:lstStyle/>
              <a:p>
                <a:pPr>
                  <a:defRPr sz="600"/>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'Fondos de Ahorro'!$C$25:$C$39</c:f>
              <c:strCache>
                <c:ptCount val="3"/>
                <c:pt idx="0">
                  <c:v>Entrada Apartamento</c:v>
                </c:pt>
                <c:pt idx="1">
                  <c:v>Carro Nuevo</c:v>
                </c:pt>
                <c:pt idx="2">
                  <c:v>Boda</c:v>
                </c:pt>
              </c:strCache>
            </c:strRef>
          </c:cat>
          <c:val>
            <c:numRef>
              <c:f>'Fondos de Ahorro'!$E$25:$E$39</c:f>
              <c:numCache>
                <c:formatCode>[$$]#,##0</c:formatCode>
                <c:ptCount val="15"/>
                <c:pt idx="0">
                  <c:v>4000</c:v>
                </c:pt>
                <c:pt idx="1">
                  <c:v>1500</c:v>
                </c:pt>
                <c:pt idx="2">
                  <c:v>5000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7CE-CD4E-8934-CB92400CC248}"/>
            </c:ext>
          </c:extLst>
        </c:ser>
        <c:dLbls>
          <c:dLblPos val="ctr"/>
          <c:showLegendKey val="0"/>
          <c:showVal val="1"/>
          <c:showCatName val="0"/>
          <c:showSerName val="0"/>
          <c:showPercent val="0"/>
          <c:showBubbleSize val="0"/>
        </c:dLbls>
        <c:gapWidth val="100"/>
        <c:overlap val="100"/>
        <c:axId val="884135655"/>
        <c:axId val="1774521920"/>
      </c:barChart>
      <c:catAx>
        <c:axId val="884135655"/>
        <c:scaling>
          <c:orientation val="maxMin"/>
        </c:scaling>
        <c:delete val="0"/>
        <c:axPos val="l"/>
        <c:title>
          <c:tx>
            <c:rich>
              <a:bodyPr/>
              <a:lstStyle/>
              <a:p>
                <a:pPr>
                  <a:defRPr/>
                </a:pPr>
                <a:endParaRPr lang="fr-FR"/>
              </a:p>
            </c:rich>
          </c:tx>
          <c:overlay val="0"/>
        </c:title>
        <c:numFmt formatCode="General" sourceLinked="1"/>
        <c:majorTickMark val="none"/>
        <c:minorTickMark val="none"/>
        <c:tickLblPos val="nextTo"/>
        <c:txPr>
          <a:bodyPr/>
          <a:lstStyle/>
          <a:p>
            <a:pPr>
              <a:defRPr sz="700"/>
            </a:pPr>
            <a:endParaRPr lang="en-US"/>
          </a:p>
        </c:txPr>
        <c:crossAx val="1774521920"/>
        <c:crosses val="autoZero"/>
        <c:auto val="1"/>
        <c:lblAlgn val="ctr"/>
        <c:lblOffset val="100"/>
        <c:noMultiLvlLbl val="1"/>
      </c:catAx>
      <c:valAx>
        <c:axId val="1774521920"/>
        <c:scaling>
          <c:orientation val="minMax"/>
          <c:max val="5000"/>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fr-FR"/>
              </a:p>
            </c:rich>
          </c:tx>
          <c:overlay val="0"/>
        </c:title>
        <c:numFmt formatCode="[$$]#,##0" sourceLinked="1"/>
        <c:majorTickMark val="none"/>
        <c:minorTickMark val="none"/>
        <c:tickLblPos val="nextTo"/>
        <c:spPr>
          <a:ln/>
        </c:spPr>
        <c:crossAx val="884135655"/>
        <c:crosses val="max"/>
        <c:crossBetween val="between"/>
        <c:majorUnit val="1500"/>
        <c:minorUnit val="1000"/>
      </c:valAx>
    </c:plotArea>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r>
              <a:rPr lang="en-US"/>
              <a:t>RESUMEN DE DUEDAS</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manualLayout>
          <c:layoutTarget val="inner"/>
          <c:xMode val="edge"/>
          <c:yMode val="edge"/>
          <c:x val="0.15618919286548796"/>
          <c:y val="0.12682963869818648"/>
          <c:w val="0.50610377778353099"/>
          <c:h val="0.82031657453669138"/>
        </c:manualLayout>
      </c:layout>
      <c:doughnutChart>
        <c:varyColors val="1"/>
        <c:ser>
          <c:idx val="0"/>
          <c:order val="0"/>
          <c:spPr>
            <a:scene3d>
              <a:camera prst="orthographicFront"/>
              <a:lightRig rig="brightRoom" dir="t"/>
            </a:scene3d>
            <a:sp3d prstMaterial="flat">
              <a:bevelT w="0" h="0" prst="angle"/>
              <a:contourClr>
                <a:srgbClr val="000000"/>
              </a:contourClr>
            </a:sp3d>
          </c:spPr>
          <c:dPt>
            <c:idx val="0"/>
            <c:bubble3D val="0"/>
            <c:spPr>
              <a:solidFill>
                <a:schemeClr val="tx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1-C2C8-534D-871B-C6D2C88B0F60}"/>
              </c:ext>
            </c:extLst>
          </c:dPt>
          <c:dPt>
            <c:idx val="1"/>
            <c:bubble3D val="0"/>
            <c:spPr>
              <a:solidFill>
                <a:schemeClr val="tx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3-C2C8-534D-871B-C6D2C88B0F60}"/>
              </c:ext>
            </c:extLst>
          </c:dPt>
          <c:dPt>
            <c:idx val="2"/>
            <c:bubble3D val="0"/>
            <c:spPr>
              <a:solidFill>
                <a:srgbClr val="FFD8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5-C2C8-534D-871B-C6D2C88B0F60}"/>
              </c:ext>
            </c:extLst>
          </c:dPt>
          <c:dPt>
            <c:idx val="3"/>
            <c:bubble3D val="0"/>
            <c:spPr>
              <a:solidFill>
                <a:srgbClr val="002F4A"/>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7-C2C8-534D-871B-C6D2C88B0F60}"/>
              </c:ext>
            </c:extLst>
          </c:dPt>
          <c:dPt>
            <c:idx val="4"/>
            <c:bubble3D val="0"/>
            <c:spPr>
              <a:solidFill>
                <a:srgbClr val="FFA30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9-C2C8-534D-871B-C6D2C88B0F60}"/>
              </c:ext>
            </c:extLst>
          </c:dPt>
          <c:dPt>
            <c:idx val="5"/>
            <c:bubble3D val="0"/>
            <c:spPr>
              <a:solidFill>
                <a:srgbClr val="D7C2B2"/>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B-C2C8-534D-871B-C6D2C88B0F60}"/>
              </c:ext>
            </c:extLst>
          </c:dPt>
          <c:dPt>
            <c:idx val="6"/>
            <c:bubble3D val="0"/>
            <c:spPr>
              <a:solidFill>
                <a:srgbClr val="E6DAD0"/>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D-C2C8-534D-871B-C6D2C88B0F60}"/>
              </c:ext>
            </c:extLst>
          </c:dPt>
          <c:dPt>
            <c:idx val="7"/>
            <c:bubble3D val="0"/>
            <c:spPr>
              <a:solidFill>
                <a:srgbClr val="EFE6E1"/>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0F-C2C8-534D-871B-C6D2C88B0F60}"/>
              </c:ext>
            </c:extLst>
          </c:dPt>
          <c:dPt>
            <c:idx val="8"/>
            <c:bubble3D val="0"/>
            <c:spPr>
              <a:solidFill>
                <a:srgbClr val="F6F2EF"/>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1-C2C8-534D-871B-C6D2C88B0F60}"/>
              </c:ext>
            </c:extLst>
          </c:dPt>
          <c:dPt>
            <c:idx val="9"/>
            <c:bubble3D val="0"/>
            <c:spPr>
              <a:solidFill>
                <a:srgbClr val="F9F9F9"/>
              </a:solidFill>
              <a:ln>
                <a:noFill/>
              </a:ln>
              <a:effectLst/>
              <a:scene3d>
                <a:camera prst="orthographicFront"/>
                <a:lightRig rig="brightRoom" dir="t"/>
              </a:scene3d>
              <a:sp3d prstMaterial="flat">
                <a:bevelT w="0" h="0" prst="angle"/>
                <a:contourClr>
                  <a:srgbClr val="000000"/>
                </a:contourClr>
              </a:sp3d>
            </c:spPr>
            <c:extLst>
              <c:ext xmlns:c16="http://schemas.microsoft.com/office/drawing/2014/chart" uri="{C3380CC4-5D6E-409C-BE32-E72D297353CC}">
                <c16:uniqueId val="{00000013-C2C8-534D-871B-C6D2C88B0F60}"/>
              </c:ext>
            </c:extLst>
          </c:dPt>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Lato" panose="020F0502020204030203" pitchFamily="34" charset="0"/>
                    <a:ea typeface="Lato" panose="020F0502020204030203" pitchFamily="34" charset="0"/>
                    <a:cs typeface="Lato" panose="020F0502020204030203"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('Bola de Nieve (Deudas)'!$D$21,'Bola de Nieve (Deudas)'!$F$21,'Bola de Nieve (Deudas)'!$H$21,'Bola de Nieve (Deudas)'!$J$21,'Bola de Nieve (Deudas)'!$L$21,'Bola de Nieve (Deudas)'!$N$21,'Bola de Nieve (Deudas)'!$P$21,'Bola de Nieve (Deudas)'!$R$21,'Bola de Nieve (Deudas)'!$T$21,'Bola de Nieve (Deudas)'!$V$21)</c:f>
              <c:strCache>
                <c:ptCount val="10"/>
                <c:pt idx="0">
                  <c:v>Tarjeta de Crédito 1</c:v>
                </c:pt>
                <c:pt idx="1">
                  <c:v>Tarjeta de Crédito 2</c:v>
                </c:pt>
                <c:pt idx="2">
                  <c:v>Carro</c:v>
                </c:pt>
                <c:pt idx="3">
                  <c:v>Universidad</c:v>
                </c:pt>
                <c:pt idx="4">
                  <c:v>Casa</c:v>
                </c:pt>
                <c:pt idx="5">
                  <c:v>Viaje</c:v>
                </c:pt>
                <c:pt idx="6">
                  <c:v>Apartamento</c:v>
                </c:pt>
                <c:pt idx="7">
                  <c:v>Viaje 2</c:v>
                </c:pt>
                <c:pt idx="8">
                  <c:v>Carro 2</c:v>
                </c:pt>
                <c:pt idx="9">
                  <c:v>Tecnología</c:v>
                </c:pt>
              </c:strCache>
            </c:strRef>
          </c:cat>
          <c:val>
            <c:numRef>
              <c:f>('Bola de Nieve (Deudas)'!$D$22,'Bola de Nieve (Deudas)'!$F$22,'Bola de Nieve (Deudas)'!$H$22,'Bola de Nieve (Deudas)'!$J$22,'Bola de Nieve (Deudas)'!$L$22,'Bola de Nieve (Deudas)'!$N$22,'Bola de Nieve (Deudas)'!$P$22,'Bola de Nieve (Deudas)'!$R$22,'Bola de Nieve (Deudas)'!$T$22,'Bola de Nieve (Deudas)'!$V$22)</c:f>
              <c:numCache>
                <c:formatCode>[$$]#,##0</c:formatCode>
                <c:ptCount val="10"/>
                <c:pt idx="0">
                  <c:v>10000</c:v>
                </c:pt>
                <c:pt idx="1">
                  <c:v>12000</c:v>
                </c:pt>
                <c:pt idx="2">
                  <c:v>20000</c:v>
                </c:pt>
                <c:pt idx="3">
                  <c:v>50000</c:v>
                </c:pt>
                <c:pt idx="4">
                  <c:v>100000</c:v>
                </c:pt>
              </c:numCache>
            </c:numRef>
          </c:val>
          <c:extLst>
            <c:ext xmlns:c16="http://schemas.microsoft.com/office/drawing/2014/chart" uri="{C3380CC4-5D6E-409C-BE32-E72D297353CC}">
              <c16:uniqueId val="{00000000-A827-F542-9D54-C004766F08B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1932073948872588"/>
          <c:y val="0.20603088879726589"/>
          <c:w val="0.26502222600292347"/>
          <c:h val="0.6746025666729500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Feb!$B$34:$B$38</c:f>
              <c:strCache>
                <c:ptCount val="5"/>
                <c:pt idx="0">
                  <c:v>Resumen de Ingresos</c:v>
                </c:pt>
                <c:pt idx="1">
                  <c:v>Facturas</c:v>
                </c:pt>
                <c:pt idx="2">
                  <c:v>Resumen de Gastos</c:v>
                </c:pt>
                <c:pt idx="3">
                  <c:v>Ahorro</c:v>
                </c:pt>
                <c:pt idx="4">
                  <c:v>Deudas</c:v>
                </c:pt>
              </c:strCache>
            </c:strRef>
          </c:cat>
          <c:val>
            <c:numRef>
              <c:f>Feb!$D$34:$D$38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321F-43EE-A253-B735A6C60499}"/>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321F-43EE-A253-B735A6C60499}"/>
              </c:ext>
            </c:extLst>
          </c:dPt>
          <c:cat>
            <c:strRef>
              <c:f>Feb!$B$34:$B$38</c:f>
              <c:strCache>
                <c:ptCount val="5"/>
                <c:pt idx="0">
                  <c:v>Resumen de Ingresos</c:v>
                </c:pt>
                <c:pt idx="1">
                  <c:v>Facturas</c:v>
                </c:pt>
                <c:pt idx="2">
                  <c:v>Resumen de Gastos</c:v>
                </c:pt>
                <c:pt idx="3">
                  <c:v>Ahorro</c:v>
                </c:pt>
                <c:pt idx="4">
                  <c:v>Deudas</c:v>
                </c:pt>
              </c:strCache>
            </c:strRef>
          </c:cat>
          <c:val>
            <c:numRef>
              <c:f>Feb!$E$34:$E$38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321F-43EE-A253-B735A6C60499}"/>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2BA8-4ED9-AFFF-085A6F298BE7}"/>
              </c:ext>
            </c:extLst>
          </c:dPt>
          <c:dPt>
            <c:idx val="1"/>
            <c:bubble3D val="0"/>
            <c:spPr>
              <a:solidFill>
                <a:schemeClr val="accent5"/>
              </a:solidFill>
              <a:ln>
                <a:noFill/>
              </a:ln>
              <a:effectLst/>
            </c:spPr>
            <c:extLst>
              <c:ext xmlns:c16="http://schemas.microsoft.com/office/drawing/2014/chart" uri="{C3380CC4-5D6E-409C-BE32-E72D297353CC}">
                <c16:uniqueId val="{00000003-2BA8-4ED9-AFFF-085A6F298BE7}"/>
              </c:ext>
            </c:extLst>
          </c:dPt>
          <c:dPt>
            <c:idx val="2"/>
            <c:bubble3D val="0"/>
            <c:spPr>
              <a:solidFill>
                <a:schemeClr val="accent4"/>
              </a:solidFill>
              <a:ln>
                <a:noFill/>
              </a:ln>
              <a:effectLst/>
            </c:spPr>
            <c:extLst>
              <c:ext xmlns:c16="http://schemas.microsoft.com/office/drawing/2014/chart" uri="{C3380CC4-5D6E-409C-BE32-E72D297353CC}">
                <c16:uniqueId val="{00000005-2BA8-4ED9-AFFF-085A6F298BE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BA8-4ED9-AFFF-085A6F298BE7}"/>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BA8-4ED9-AFFF-085A6F298BE7}"/>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2BA8-4ED9-AFFF-085A6F298BE7}"/>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2BA8-4ED9-AFFF-085A6F298BE7}"/>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2BA8-4ED9-AFFF-085A6F298BE7}"/>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2BA8-4ED9-AFFF-085A6F298BE7}"/>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2BA8-4ED9-AFFF-085A6F298BE7}"/>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2BA8-4ED9-AFFF-085A6F298BE7}"/>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2BA8-4ED9-AFFF-085A6F298BE7}"/>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2BA8-4ED9-AFFF-085A6F298BE7}"/>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2BA8-4ED9-AFFF-085A6F298BE7}"/>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2BA8-4ED9-AFFF-085A6F298BE7}"/>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2BA8-4ED9-AFFF-085A6F298BE7}"/>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2BA8-4ED9-AFFF-085A6F298BE7}"/>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ED9-AFFF-085A6F298BE7}"/>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BA8-4ED9-AFFF-085A6F298BE7}"/>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2BA8-4ED9-AFFF-085A6F298BE7}"/>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BA8-4ED9-AFFF-085A6F298BE7}"/>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2BA8-4ED9-AFFF-085A6F298BE7}"/>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2BA8-4ED9-AFFF-085A6F298BE7}"/>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2BA8-4ED9-AFFF-085A6F298BE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Feb!$M$22:$M$38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Feb!$O$22:$O$38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2BA8-4ED9-AFFF-085A6F298BE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DISTRIBUCIÓN DE LOS INGRESOS</a:t>
            </a:r>
          </a:p>
        </c:rich>
      </c:tx>
      <c:overlay val="0"/>
    </c:title>
    <c:autoTitleDeleted val="0"/>
    <c:plotArea>
      <c:layout>
        <c:manualLayout>
          <c:layoutTarget val="inner"/>
          <c:xMode val="edge"/>
          <c:yMode val="edge"/>
          <c:x val="0.28443751461760347"/>
          <c:y val="0.15526787586056534"/>
          <c:w val="0.42848449884358514"/>
          <c:h val="0.69132483040258941"/>
        </c:manualLayout>
      </c:layout>
      <c:doughnutChart>
        <c:varyColors val="1"/>
        <c:ser>
          <c:idx val="0"/>
          <c:order val="0"/>
          <c:dPt>
            <c:idx val="0"/>
            <c:bubble3D val="0"/>
            <c:spPr>
              <a:solidFill>
                <a:srgbClr val="002F4A"/>
              </a:solidFill>
            </c:spPr>
            <c:extLst>
              <c:ext xmlns:c16="http://schemas.microsoft.com/office/drawing/2014/chart" uri="{C3380CC4-5D6E-409C-BE32-E72D297353CC}">
                <c16:uniqueId val="{00000001-CBFC-4B77-9CA1-045FFD769EED}"/>
              </c:ext>
            </c:extLst>
          </c:dPt>
          <c:dPt>
            <c:idx val="1"/>
            <c:bubble3D val="0"/>
            <c:spPr>
              <a:solidFill>
                <a:srgbClr val="FFD800"/>
              </a:solidFill>
            </c:spPr>
            <c:extLst>
              <c:ext xmlns:c16="http://schemas.microsoft.com/office/drawing/2014/chart" uri="{C3380CC4-5D6E-409C-BE32-E72D297353CC}">
                <c16:uniqueId val="{00000003-CBFC-4B77-9CA1-045FFD769EED}"/>
              </c:ext>
            </c:extLst>
          </c:dPt>
          <c:dPt>
            <c:idx val="2"/>
            <c:bubble3D val="0"/>
            <c:spPr>
              <a:solidFill>
                <a:srgbClr val="FFA300"/>
              </a:solidFill>
            </c:spPr>
            <c:extLst>
              <c:ext xmlns:c16="http://schemas.microsoft.com/office/drawing/2014/chart" uri="{C3380CC4-5D6E-409C-BE32-E72D297353CC}">
                <c16:uniqueId val="{00000005-CBFC-4B77-9CA1-045FFD769EED}"/>
              </c:ext>
            </c:extLst>
          </c:dPt>
          <c:dPt>
            <c:idx val="3"/>
            <c:bubble3D val="0"/>
            <c:spPr>
              <a:solidFill>
                <a:srgbClr val="C00000"/>
              </a:solidFill>
            </c:spPr>
            <c:extLst>
              <c:ext xmlns:c16="http://schemas.microsoft.com/office/drawing/2014/chart" uri="{C3380CC4-5D6E-409C-BE32-E72D297353CC}">
                <c16:uniqueId val="{00000007-CBFC-4B77-9CA1-045FFD769EED}"/>
              </c:ext>
            </c:extLst>
          </c:dPt>
          <c:dLbls>
            <c:spPr>
              <a:noFill/>
              <a:ln>
                <a:noFill/>
              </a:ln>
              <a:effectLst/>
            </c:spPr>
            <c:txPr>
              <a:bodyPr/>
              <a:lstStyle/>
              <a:p>
                <a:pPr>
                  <a:defRPr b="1">
                    <a:solidFill>
                      <a:schemeClr val="bg1"/>
                    </a:solidFil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Mar!$B$35:$B$39</c:f>
              <c:strCache>
                <c:ptCount val="5"/>
                <c:pt idx="0">
                  <c:v>Facturas</c:v>
                </c:pt>
                <c:pt idx="1">
                  <c:v>Resumen de Gastos</c:v>
                </c:pt>
                <c:pt idx="2">
                  <c:v>Ahorro</c:v>
                </c:pt>
                <c:pt idx="3">
                  <c:v>Deudas</c:v>
                </c:pt>
                <c:pt idx="4">
                  <c:v>TOTAL RESTANTE</c:v>
                </c:pt>
              </c:strCache>
            </c:strRef>
          </c:cat>
          <c:val>
            <c:numRef>
              <c:f>Mar!$E$35:$E$39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CBFC-4B77-9CA1-045FFD769EE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2585358939769995"/>
          <c:y val="0.2978451226170985"/>
          <c:w val="0.25689371843515818"/>
          <c:h val="0.40326891544214788"/>
        </c:manualLayout>
      </c:layout>
      <c:overlay val="0"/>
      <c:txPr>
        <a:bodyPr/>
        <a:lstStyle/>
        <a:p>
          <a:pPr>
            <a:defRPr sz="800"/>
          </a:pPr>
          <a:endParaRPr lang="en-US"/>
        </a:p>
      </c:txPr>
    </c:legend>
    <c:plotVisOnly val="1"/>
    <c:dispBlanksAs val="zero"/>
    <c:showDLblsOverMax val="1"/>
  </c:chart>
  <c:spPr>
    <a:ln>
      <a:noFill/>
    </a:ln>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Presupuesto</c:v>
          </c:tx>
          <c:spPr>
            <a:solidFill>
              <a:srgbClr val="FFD800"/>
            </a:solidFill>
            <a:ln cmpd="sng">
              <a:noFill/>
            </a:ln>
          </c:spPr>
          <c:invertIfNegative val="1"/>
          <c:cat>
            <c:strRef>
              <c:f>Mar!$B$34:$B$38</c:f>
              <c:strCache>
                <c:ptCount val="5"/>
                <c:pt idx="0">
                  <c:v>Resumen de Ingresos</c:v>
                </c:pt>
                <c:pt idx="1">
                  <c:v>Facturas</c:v>
                </c:pt>
                <c:pt idx="2">
                  <c:v>Resumen de Gastos</c:v>
                </c:pt>
                <c:pt idx="3">
                  <c:v>Ahorro</c:v>
                </c:pt>
                <c:pt idx="4">
                  <c:v>Deudas</c:v>
                </c:pt>
              </c:strCache>
            </c:strRef>
          </c:cat>
          <c:val>
            <c:numRef>
              <c:f>Mar!$D$34:$D$38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DE4A-4CF5-9CD4-9742B37F1200}"/>
            </c:ext>
          </c:extLst>
        </c:ser>
        <c:ser>
          <c:idx val="1"/>
          <c:order val="1"/>
          <c:tx>
            <c:v>Real</c:v>
          </c:tx>
          <c:spPr>
            <a:solidFill>
              <a:srgbClr val="002F4A"/>
            </a:solidFill>
            <a:ln cmpd="sng">
              <a:noFill/>
            </a:ln>
          </c:spPr>
          <c:invertIfNegative val="1"/>
          <c:dPt>
            <c:idx val="0"/>
            <c:invertIfNegative val="1"/>
            <c:bubble3D val="0"/>
            <c:extLst>
              <c:ext xmlns:c16="http://schemas.microsoft.com/office/drawing/2014/chart" uri="{C3380CC4-5D6E-409C-BE32-E72D297353CC}">
                <c16:uniqueId val="{00000001-DE4A-4CF5-9CD4-9742B37F1200}"/>
              </c:ext>
            </c:extLst>
          </c:dPt>
          <c:cat>
            <c:strRef>
              <c:f>Mar!$B$34:$B$38</c:f>
              <c:strCache>
                <c:ptCount val="5"/>
                <c:pt idx="0">
                  <c:v>Resumen de Ingresos</c:v>
                </c:pt>
                <c:pt idx="1">
                  <c:v>Facturas</c:v>
                </c:pt>
                <c:pt idx="2">
                  <c:v>Resumen de Gastos</c:v>
                </c:pt>
                <c:pt idx="3">
                  <c:v>Ahorro</c:v>
                </c:pt>
                <c:pt idx="4">
                  <c:v>Deudas</c:v>
                </c:pt>
              </c:strCache>
            </c:strRef>
          </c:cat>
          <c:val>
            <c:numRef>
              <c:f>Mar!$E$34:$E$38</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DE4A-4CF5-9CD4-9742B37F1200}"/>
            </c:ext>
          </c:extLst>
        </c:ser>
        <c:dLbls>
          <c:showLegendKey val="0"/>
          <c:showVal val="0"/>
          <c:showCatName val="0"/>
          <c:showSerName val="0"/>
          <c:showPercent val="0"/>
          <c:showBubbleSize val="0"/>
        </c:dLbls>
        <c:gapWidth val="150"/>
        <c:overlap val="-15"/>
        <c:axId val="588844267"/>
        <c:axId val="800564136"/>
      </c:barChart>
      <c:catAx>
        <c:axId val="588844267"/>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8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800564136"/>
        <c:crosses val="autoZero"/>
        <c:auto val="1"/>
        <c:lblAlgn val="ctr"/>
        <c:lblOffset val="100"/>
        <c:noMultiLvlLbl val="1"/>
      </c:catAx>
      <c:valAx>
        <c:axId val="8005641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sz="900"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crossAx val="588844267"/>
        <c:crosses val="autoZero"/>
        <c:crossBetween val="between"/>
      </c:valAx>
    </c:plotArea>
    <c:legend>
      <c:legendPos val="t"/>
      <c:overlay val="0"/>
      <c:txPr>
        <a:bodyPr/>
        <a:lstStyle/>
        <a:p>
          <a:pPr lvl="0">
            <a:defRPr b="0">
              <a:solidFill>
                <a:srgbClr val="666666"/>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r>
              <a:rPr lang="fr-FR" sz="1400"/>
              <a:t>DISTRIBUCIÓN DE GASTOS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title>
    <c:autoTitleDeleted val="0"/>
    <c:plotArea>
      <c:layout/>
      <c:pie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931-492C-B8B3-E352583D96A2}"/>
              </c:ext>
            </c:extLst>
          </c:dPt>
          <c:dPt>
            <c:idx val="1"/>
            <c:bubble3D val="0"/>
            <c:spPr>
              <a:solidFill>
                <a:schemeClr val="accent5"/>
              </a:solidFill>
              <a:ln>
                <a:noFill/>
              </a:ln>
              <a:effectLst/>
            </c:spPr>
            <c:extLst>
              <c:ext xmlns:c16="http://schemas.microsoft.com/office/drawing/2014/chart" uri="{C3380CC4-5D6E-409C-BE32-E72D297353CC}">
                <c16:uniqueId val="{00000003-3931-492C-B8B3-E352583D96A2}"/>
              </c:ext>
            </c:extLst>
          </c:dPt>
          <c:dPt>
            <c:idx val="2"/>
            <c:bubble3D val="0"/>
            <c:spPr>
              <a:solidFill>
                <a:schemeClr val="accent4"/>
              </a:solidFill>
              <a:ln>
                <a:noFill/>
              </a:ln>
              <a:effectLst/>
            </c:spPr>
            <c:extLst>
              <c:ext xmlns:c16="http://schemas.microsoft.com/office/drawing/2014/chart" uri="{C3380CC4-5D6E-409C-BE32-E72D297353CC}">
                <c16:uniqueId val="{00000005-3931-492C-B8B3-E352583D96A2}"/>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931-492C-B8B3-E352583D96A2}"/>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3931-492C-B8B3-E352583D96A2}"/>
              </c:ext>
            </c:extLst>
          </c:dPt>
          <c:dPt>
            <c:idx val="5"/>
            <c:bubble3D val="0"/>
            <c:spPr>
              <a:solidFill>
                <a:schemeClr val="accent4">
                  <a:lumMod val="60000"/>
                </a:schemeClr>
              </a:solidFill>
              <a:ln>
                <a:noFill/>
              </a:ln>
              <a:effectLst/>
            </c:spPr>
            <c:extLst>
              <c:ext xmlns:c16="http://schemas.microsoft.com/office/drawing/2014/chart" uri="{C3380CC4-5D6E-409C-BE32-E72D297353CC}">
                <c16:uniqueId val="{0000000B-3931-492C-B8B3-E352583D96A2}"/>
              </c:ext>
            </c:extLst>
          </c:dPt>
          <c:dPt>
            <c:idx val="6"/>
            <c:bubble3D val="0"/>
            <c:spPr>
              <a:solidFill>
                <a:schemeClr val="accent6">
                  <a:lumMod val="80000"/>
                  <a:lumOff val="20000"/>
                </a:schemeClr>
              </a:solidFill>
              <a:ln>
                <a:noFill/>
              </a:ln>
              <a:effectLst/>
            </c:spPr>
            <c:extLst>
              <c:ext xmlns:c16="http://schemas.microsoft.com/office/drawing/2014/chart" uri="{C3380CC4-5D6E-409C-BE32-E72D297353CC}">
                <c16:uniqueId val="{0000000D-3931-492C-B8B3-E352583D96A2}"/>
              </c:ext>
            </c:extLst>
          </c:dPt>
          <c:dPt>
            <c:idx val="7"/>
            <c:bubble3D val="0"/>
            <c:spPr>
              <a:solidFill>
                <a:schemeClr val="accent5">
                  <a:lumMod val="80000"/>
                  <a:lumOff val="20000"/>
                </a:schemeClr>
              </a:solidFill>
              <a:ln>
                <a:noFill/>
              </a:ln>
              <a:effectLst/>
            </c:spPr>
            <c:extLst>
              <c:ext xmlns:c16="http://schemas.microsoft.com/office/drawing/2014/chart" uri="{C3380CC4-5D6E-409C-BE32-E72D297353CC}">
                <c16:uniqueId val="{0000000F-3931-492C-B8B3-E352583D96A2}"/>
              </c:ext>
            </c:extLst>
          </c:dPt>
          <c:dPt>
            <c:idx val="8"/>
            <c:bubble3D val="0"/>
            <c:spPr>
              <a:solidFill>
                <a:schemeClr val="accent4">
                  <a:lumMod val="80000"/>
                  <a:lumOff val="20000"/>
                </a:schemeClr>
              </a:solidFill>
              <a:ln>
                <a:noFill/>
              </a:ln>
              <a:effectLst/>
            </c:spPr>
            <c:extLst>
              <c:ext xmlns:c16="http://schemas.microsoft.com/office/drawing/2014/chart" uri="{C3380CC4-5D6E-409C-BE32-E72D297353CC}">
                <c16:uniqueId val="{00000011-3931-492C-B8B3-E352583D96A2}"/>
              </c:ext>
            </c:extLst>
          </c:dPt>
          <c:dPt>
            <c:idx val="9"/>
            <c:bubble3D val="0"/>
            <c:spPr>
              <a:solidFill>
                <a:schemeClr val="accent6">
                  <a:lumMod val="80000"/>
                </a:schemeClr>
              </a:solidFill>
              <a:ln>
                <a:noFill/>
              </a:ln>
              <a:effectLst/>
            </c:spPr>
            <c:extLst>
              <c:ext xmlns:c16="http://schemas.microsoft.com/office/drawing/2014/chart" uri="{C3380CC4-5D6E-409C-BE32-E72D297353CC}">
                <c16:uniqueId val="{00000013-3931-492C-B8B3-E352583D96A2}"/>
              </c:ext>
            </c:extLst>
          </c:dPt>
          <c:dPt>
            <c:idx val="10"/>
            <c:bubble3D val="0"/>
            <c:spPr>
              <a:solidFill>
                <a:schemeClr val="accent5">
                  <a:lumMod val="80000"/>
                </a:schemeClr>
              </a:solidFill>
              <a:ln>
                <a:noFill/>
              </a:ln>
              <a:effectLst/>
            </c:spPr>
            <c:extLst>
              <c:ext xmlns:c16="http://schemas.microsoft.com/office/drawing/2014/chart" uri="{C3380CC4-5D6E-409C-BE32-E72D297353CC}">
                <c16:uniqueId val="{00000015-3931-492C-B8B3-E352583D96A2}"/>
              </c:ext>
            </c:extLst>
          </c:dPt>
          <c:dPt>
            <c:idx val="11"/>
            <c:bubble3D val="0"/>
            <c:spPr>
              <a:solidFill>
                <a:schemeClr val="accent4">
                  <a:lumMod val="80000"/>
                </a:schemeClr>
              </a:solidFill>
              <a:ln>
                <a:noFill/>
              </a:ln>
              <a:effectLst/>
            </c:spPr>
            <c:extLst>
              <c:ext xmlns:c16="http://schemas.microsoft.com/office/drawing/2014/chart" uri="{C3380CC4-5D6E-409C-BE32-E72D297353CC}">
                <c16:uniqueId val="{00000017-3931-492C-B8B3-E352583D96A2}"/>
              </c:ext>
            </c:extLst>
          </c:dPt>
          <c:dPt>
            <c:idx val="12"/>
            <c:bubble3D val="0"/>
            <c:spPr>
              <a:solidFill>
                <a:schemeClr val="accent6">
                  <a:lumMod val="60000"/>
                  <a:lumOff val="40000"/>
                </a:schemeClr>
              </a:solidFill>
              <a:ln>
                <a:noFill/>
              </a:ln>
              <a:effectLst/>
            </c:spPr>
            <c:extLst>
              <c:ext xmlns:c16="http://schemas.microsoft.com/office/drawing/2014/chart" uri="{C3380CC4-5D6E-409C-BE32-E72D297353CC}">
                <c16:uniqueId val="{00000019-3931-492C-B8B3-E352583D96A2}"/>
              </c:ext>
            </c:extLst>
          </c:dPt>
          <c:dPt>
            <c:idx val="13"/>
            <c:bubble3D val="0"/>
            <c:spPr>
              <a:solidFill>
                <a:schemeClr val="accent5">
                  <a:lumMod val="60000"/>
                  <a:lumOff val="40000"/>
                </a:schemeClr>
              </a:solidFill>
              <a:ln>
                <a:noFill/>
              </a:ln>
              <a:effectLst/>
            </c:spPr>
            <c:extLst>
              <c:ext xmlns:c16="http://schemas.microsoft.com/office/drawing/2014/chart" uri="{C3380CC4-5D6E-409C-BE32-E72D297353CC}">
                <c16:uniqueId val="{0000001B-3931-492C-B8B3-E352583D96A2}"/>
              </c:ext>
            </c:extLst>
          </c:dPt>
          <c:dPt>
            <c:idx val="14"/>
            <c:bubble3D val="0"/>
            <c:spPr>
              <a:solidFill>
                <a:schemeClr val="accent4">
                  <a:lumMod val="60000"/>
                  <a:lumOff val="40000"/>
                </a:schemeClr>
              </a:solidFill>
              <a:ln>
                <a:noFill/>
              </a:ln>
              <a:effectLst/>
            </c:spPr>
            <c:extLst>
              <c:ext xmlns:c16="http://schemas.microsoft.com/office/drawing/2014/chart" uri="{C3380CC4-5D6E-409C-BE32-E72D297353CC}">
                <c16:uniqueId val="{0000001D-3931-492C-B8B3-E352583D96A2}"/>
              </c:ext>
            </c:extLst>
          </c:dPt>
          <c:dPt>
            <c:idx val="15"/>
            <c:bubble3D val="0"/>
            <c:spPr>
              <a:solidFill>
                <a:schemeClr val="accent6">
                  <a:lumMod val="50000"/>
                </a:schemeClr>
              </a:solidFill>
              <a:ln>
                <a:noFill/>
              </a:ln>
              <a:effectLst/>
            </c:spPr>
            <c:extLst>
              <c:ext xmlns:c16="http://schemas.microsoft.com/office/drawing/2014/chart" uri="{C3380CC4-5D6E-409C-BE32-E72D297353CC}">
                <c16:uniqueId val="{0000001F-3931-492C-B8B3-E352583D96A2}"/>
              </c:ext>
            </c:extLst>
          </c:dPt>
          <c:dPt>
            <c:idx val="16"/>
            <c:bubble3D val="0"/>
            <c:spPr>
              <a:solidFill>
                <a:schemeClr val="accent5">
                  <a:lumMod val="50000"/>
                </a:schemeClr>
              </a:solidFill>
              <a:ln>
                <a:noFill/>
              </a:ln>
              <a:effectLst/>
            </c:spPr>
            <c:extLst>
              <c:ext xmlns:c16="http://schemas.microsoft.com/office/drawing/2014/chart" uri="{C3380CC4-5D6E-409C-BE32-E72D297353CC}">
                <c16:uniqueId val="{00000021-3931-492C-B8B3-E352583D96A2}"/>
              </c:ext>
            </c:extLst>
          </c:dPt>
          <c:dLbls>
            <c:dLbl>
              <c:idx val="0"/>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31-492C-B8B3-E352583D96A2}"/>
                </c:ext>
              </c:extLst>
            </c:dLbl>
            <c:dLbl>
              <c:idx val="10"/>
              <c:layout>
                <c:manualLayout>
                  <c:x val="-1.8420650540749671E-2"/>
                  <c:y val="9.3218163189136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31-492C-B8B3-E352583D96A2}"/>
                </c:ext>
              </c:extLst>
            </c:dLbl>
            <c:dLbl>
              <c:idx val="11"/>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31-492C-B8B3-E352583D96A2}"/>
                </c:ext>
              </c:extLst>
            </c:dLbl>
            <c:dLbl>
              <c:idx val="12"/>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3931-492C-B8B3-E352583D96A2}"/>
                </c:ext>
              </c:extLst>
            </c:dLbl>
            <c:dLbl>
              <c:idx val="13"/>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931-492C-B8B3-E352583D96A2}"/>
                </c:ext>
              </c:extLst>
            </c:dLbl>
            <c:dLbl>
              <c:idx val="1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3931-492C-B8B3-E352583D96A2}"/>
                </c:ext>
              </c:extLst>
            </c:dLbl>
            <c:dLbl>
              <c:idx val="16"/>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1-3931-492C-B8B3-E352583D96A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2F4A"/>
                    </a:solidFill>
                    <a:latin typeface="Lato" panose="020F0502020204030203" pitchFamily="34" charset="0"/>
                    <a:ea typeface="Lato" panose="020F0502020204030203" pitchFamily="34" charset="0"/>
                    <a:cs typeface="Lato" panose="020F0502020204030203" pitchFamily="34" charset="0"/>
                  </a:defRPr>
                </a:pPr>
                <a:endParaRPr lang="en-US"/>
              </a:p>
            </c:txPr>
            <c:dLblPos val="bestFit"/>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Mar!$M$22:$M$38</c:f>
              <c:strCache>
                <c:ptCount val="17"/>
                <c:pt idx="0">
                  <c:v>Supermercado</c:v>
                </c:pt>
                <c:pt idx="1">
                  <c:v>Domicilios</c:v>
                </c:pt>
                <c:pt idx="2">
                  <c:v>Compras</c:v>
                </c:pt>
                <c:pt idx="3">
                  <c:v>Rappi</c:v>
                </c:pt>
                <c:pt idx="4">
                  <c:v>Bar</c:v>
                </c:pt>
                <c:pt idx="5">
                  <c:v>Salud</c:v>
                </c:pt>
                <c:pt idx="6">
                  <c:v>Entretenimiento</c:v>
                </c:pt>
                <c:pt idx="7">
                  <c:v>Cine</c:v>
                </c:pt>
                <c:pt idx="8">
                  <c:v>Casa</c:v>
                </c:pt>
                <c:pt idx="9">
                  <c:v>10</c:v>
                </c:pt>
                <c:pt idx="10">
                  <c:v>11</c:v>
                </c:pt>
                <c:pt idx="11">
                  <c:v>12</c:v>
                </c:pt>
                <c:pt idx="12">
                  <c:v>13</c:v>
                </c:pt>
                <c:pt idx="13">
                  <c:v>14</c:v>
                </c:pt>
                <c:pt idx="14">
                  <c:v>15</c:v>
                </c:pt>
                <c:pt idx="15">
                  <c:v>16</c:v>
                </c:pt>
                <c:pt idx="16">
                  <c:v>17</c:v>
                </c:pt>
              </c:strCache>
            </c:strRef>
          </c:cat>
          <c:val>
            <c:numRef>
              <c:f>Mar!$O$22:$O$38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22-3931-492C-B8B3-E352583D96A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Lato" panose="020F0502020204030203" pitchFamily="34" charset="0"/>
              <a:ea typeface="Lato" panose="020F0502020204030203" pitchFamily="34" charset="0"/>
              <a:cs typeface="Lato" panose="020F0502020204030203" pitchFamily="34" charset="0"/>
            </a:defRPr>
          </a:pPr>
          <a:endParaRPr lang="en-US"/>
        </a:p>
      </c:txPr>
    </c:legend>
    <c:plotVisOnly val="1"/>
    <c:dispBlanksAs val="zero"/>
    <c:showDLblsOverMax val="1"/>
  </c:chart>
  <c:spPr>
    <a:solidFill>
      <a:schemeClr val="bg1"/>
    </a:solidFill>
    <a:ln w="6350" cap="flat" cmpd="sng" algn="ctr">
      <a:noFill/>
      <a:prstDash val="solid"/>
      <a:round/>
    </a:ln>
    <a:effectLst/>
  </c:spPr>
  <c:txPr>
    <a:bodyPr/>
    <a:lstStyle/>
    <a:p>
      <a:pPr>
        <a:defRPr>
          <a:latin typeface="Lato" panose="020F0502020204030203" pitchFamily="34" charset="0"/>
          <a:ea typeface="Lato" panose="020F0502020204030203" pitchFamily="34" charset="0"/>
          <a:cs typeface="Lato" panose="020F050202020403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Reversed" id="23">
  <a:schemeClr val="accent3"/>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fmlaLink="$G$22" lockText="1" noThreeD="1"/>
</file>

<file path=xl/ctrlProps/ctrlProp10.xml><?xml version="1.0" encoding="utf-8"?>
<formControlPr xmlns="http://schemas.microsoft.com/office/spreadsheetml/2009/9/main" objectType="CheckBox" fmlaLink="$G$31" lockText="1" noThreeD="1"/>
</file>

<file path=xl/ctrlProps/ctrlProp100.xml><?xml version="1.0" encoding="utf-8"?>
<formControlPr xmlns="http://schemas.microsoft.com/office/spreadsheetml/2009/9/main" objectType="CheckBox" fmlaLink="$G$38" lockText="1" noThreeD="1"/>
</file>

<file path=xl/ctrlProps/ctrlProp101.xml><?xml version="1.0" encoding="utf-8"?>
<formControlPr xmlns="http://schemas.microsoft.com/office/spreadsheetml/2009/9/main" objectType="CheckBox" fmlaLink="$G$36" lockText="1" noThreeD="1"/>
</file>

<file path=xl/ctrlProps/ctrlProp102.xml><?xml version="1.0" encoding="utf-8"?>
<formControlPr xmlns="http://schemas.microsoft.com/office/spreadsheetml/2009/9/main" objectType="CheckBox" fmlaLink="$G$32" lockText="1" noThreeD="1"/>
</file>

<file path=xl/ctrlProps/ctrlProp103.xml><?xml version="1.0" encoding="utf-8"?>
<formControlPr xmlns="http://schemas.microsoft.com/office/spreadsheetml/2009/9/main" objectType="CheckBox" fmlaLink="$G$22" lockText="1" noThreeD="1"/>
</file>

<file path=xl/ctrlProps/ctrlProp104.xml><?xml version="1.0" encoding="utf-8"?>
<formControlPr xmlns="http://schemas.microsoft.com/office/spreadsheetml/2009/9/main" objectType="CheckBox" fmlaLink="$G$23" lockText="1" noThreeD="1"/>
</file>

<file path=xl/ctrlProps/ctrlProp105.xml><?xml version="1.0" encoding="utf-8"?>
<formControlPr xmlns="http://schemas.microsoft.com/office/spreadsheetml/2009/9/main" objectType="CheckBox" fmlaLink="$G$24" lockText="1" noThreeD="1"/>
</file>

<file path=xl/ctrlProps/ctrlProp106.xml><?xml version="1.0" encoding="utf-8"?>
<formControlPr xmlns="http://schemas.microsoft.com/office/spreadsheetml/2009/9/main" objectType="CheckBox" fmlaLink="$G$25" lockText="1" noThreeD="1"/>
</file>

<file path=xl/ctrlProps/ctrlProp107.xml><?xml version="1.0" encoding="utf-8"?>
<formControlPr xmlns="http://schemas.microsoft.com/office/spreadsheetml/2009/9/main" objectType="CheckBox" fmlaLink="$G$26" lockText="1" noThreeD="1"/>
</file>

<file path=xl/ctrlProps/ctrlProp108.xml><?xml version="1.0" encoding="utf-8"?>
<formControlPr xmlns="http://schemas.microsoft.com/office/spreadsheetml/2009/9/main" objectType="CheckBox" fmlaLink="$G$27" lockText="1" noThreeD="1"/>
</file>

<file path=xl/ctrlProps/ctrlProp109.xml><?xml version="1.0" encoding="utf-8"?>
<formControlPr xmlns="http://schemas.microsoft.com/office/spreadsheetml/2009/9/main" objectType="CheckBox" fmlaLink="$G$28" lockText="1" noThreeD="1"/>
</file>

<file path=xl/ctrlProps/ctrlProp11.xml><?xml version="1.0" encoding="utf-8"?>
<formControlPr xmlns="http://schemas.microsoft.com/office/spreadsheetml/2009/9/main" objectType="CheckBox" fmlaLink="$G$33" lockText="1" noThreeD="1"/>
</file>

<file path=xl/ctrlProps/ctrlProp110.xml><?xml version="1.0" encoding="utf-8"?>
<formControlPr xmlns="http://schemas.microsoft.com/office/spreadsheetml/2009/9/main" objectType="CheckBox" fmlaLink="$G$29" lockText="1" noThreeD="1"/>
</file>

<file path=xl/ctrlProps/ctrlProp111.xml><?xml version="1.0" encoding="utf-8"?>
<formControlPr xmlns="http://schemas.microsoft.com/office/spreadsheetml/2009/9/main" objectType="CheckBox" fmlaLink="$G$30" lockText="1" noThreeD="1"/>
</file>

<file path=xl/ctrlProps/ctrlProp112.xml><?xml version="1.0" encoding="utf-8"?>
<formControlPr xmlns="http://schemas.microsoft.com/office/spreadsheetml/2009/9/main" objectType="CheckBox" fmlaLink="$G$31" lockText="1" noThreeD="1"/>
</file>

<file path=xl/ctrlProps/ctrlProp113.xml><?xml version="1.0" encoding="utf-8"?>
<formControlPr xmlns="http://schemas.microsoft.com/office/spreadsheetml/2009/9/main" objectType="CheckBox" fmlaLink="$G$33" lockText="1" noThreeD="1"/>
</file>

<file path=xl/ctrlProps/ctrlProp114.xml><?xml version="1.0" encoding="utf-8"?>
<formControlPr xmlns="http://schemas.microsoft.com/office/spreadsheetml/2009/9/main" objectType="CheckBox" fmlaLink="$G$34" lockText="1" noThreeD="1"/>
</file>

<file path=xl/ctrlProps/ctrlProp115.xml><?xml version="1.0" encoding="utf-8"?>
<formControlPr xmlns="http://schemas.microsoft.com/office/spreadsheetml/2009/9/main" objectType="CheckBox" fmlaLink="$G$35" lockText="1" noThreeD="1"/>
</file>

<file path=xl/ctrlProps/ctrlProp116.xml><?xml version="1.0" encoding="utf-8"?>
<formControlPr xmlns="http://schemas.microsoft.com/office/spreadsheetml/2009/9/main" objectType="CheckBox" fmlaLink="$G$37" lockText="1" noThreeD="1"/>
</file>

<file path=xl/ctrlProps/ctrlProp117.xml><?xml version="1.0" encoding="utf-8"?>
<formControlPr xmlns="http://schemas.microsoft.com/office/spreadsheetml/2009/9/main" objectType="CheckBox" fmlaLink="$G$38" lockText="1" noThreeD="1"/>
</file>

<file path=xl/ctrlProps/ctrlProp118.xml><?xml version="1.0" encoding="utf-8"?>
<formControlPr xmlns="http://schemas.microsoft.com/office/spreadsheetml/2009/9/main" objectType="CheckBox" fmlaLink="$G$36" lockText="1" noThreeD="1"/>
</file>

<file path=xl/ctrlProps/ctrlProp119.xml><?xml version="1.0" encoding="utf-8"?>
<formControlPr xmlns="http://schemas.microsoft.com/office/spreadsheetml/2009/9/main" objectType="CheckBox" fmlaLink="$G$32" lockText="1" noThreeD="1"/>
</file>

<file path=xl/ctrlProps/ctrlProp12.xml><?xml version="1.0" encoding="utf-8"?>
<formControlPr xmlns="http://schemas.microsoft.com/office/spreadsheetml/2009/9/main" objectType="CheckBox" fmlaLink="$G$34" lockText="1" noThreeD="1"/>
</file>

<file path=xl/ctrlProps/ctrlProp120.xml><?xml version="1.0" encoding="utf-8"?>
<formControlPr xmlns="http://schemas.microsoft.com/office/spreadsheetml/2009/9/main" objectType="CheckBox" fmlaLink="$G$22" lockText="1" noThreeD="1"/>
</file>

<file path=xl/ctrlProps/ctrlProp121.xml><?xml version="1.0" encoding="utf-8"?>
<formControlPr xmlns="http://schemas.microsoft.com/office/spreadsheetml/2009/9/main" objectType="CheckBox" fmlaLink="$G$23" lockText="1" noThreeD="1"/>
</file>

<file path=xl/ctrlProps/ctrlProp122.xml><?xml version="1.0" encoding="utf-8"?>
<formControlPr xmlns="http://schemas.microsoft.com/office/spreadsheetml/2009/9/main" objectType="CheckBox" fmlaLink="$G$24" lockText="1" noThreeD="1"/>
</file>

<file path=xl/ctrlProps/ctrlProp123.xml><?xml version="1.0" encoding="utf-8"?>
<formControlPr xmlns="http://schemas.microsoft.com/office/spreadsheetml/2009/9/main" objectType="CheckBox" fmlaLink="$G$25" lockText="1" noThreeD="1"/>
</file>

<file path=xl/ctrlProps/ctrlProp124.xml><?xml version="1.0" encoding="utf-8"?>
<formControlPr xmlns="http://schemas.microsoft.com/office/spreadsheetml/2009/9/main" objectType="CheckBox" fmlaLink="$G$26" lockText="1" noThreeD="1"/>
</file>

<file path=xl/ctrlProps/ctrlProp125.xml><?xml version="1.0" encoding="utf-8"?>
<formControlPr xmlns="http://schemas.microsoft.com/office/spreadsheetml/2009/9/main" objectType="CheckBox" fmlaLink="$G$27" lockText="1" noThreeD="1"/>
</file>

<file path=xl/ctrlProps/ctrlProp126.xml><?xml version="1.0" encoding="utf-8"?>
<formControlPr xmlns="http://schemas.microsoft.com/office/spreadsheetml/2009/9/main" objectType="CheckBox" fmlaLink="$G$28" lockText="1" noThreeD="1"/>
</file>

<file path=xl/ctrlProps/ctrlProp127.xml><?xml version="1.0" encoding="utf-8"?>
<formControlPr xmlns="http://schemas.microsoft.com/office/spreadsheetml/2009/9/main" objectType="CheckBox" fmlaLink="$G$29" lockText="1" noThreeD="1"/>
</file>

<file path=xl/ctrlProps/ctrlProp128.xml><?xml version="1.0" encoding="utf-8"?>
<formControlPr xmlns="http://schemas.microsoft.com/office/spreadsheetml/2009/9/main" objectType="CheckBox" fmlaLink="$G$30" lockText="1" noThreeD="1"/>
</file>

<file path=xl/ctrlProps/ctrlProp129.xml><?xml version="1.0" encoding="utf-8"?>
<formControlPr xmlns="http://schemas.microsoft.com/office/spreadsheetml/2009/9/main" objectType="CheckBox" fmlaLink="$G$31" lockText="1" noThreeD="1"/>
</file>

<file path=xl/ctrlProps/ctrlProp13.xml><?xml version="1.0" encoding="utf-8"?>
<formControlPr xmlns="http://schemas.microsoft.com/office/spreadsheetml/2009/9/main" objectType="CheckBox" fmlaLink="$G$35" lockText="1" noThreeD="1"/>
</file>

<file path=xl/ctrlProps/ctrlProp130.xml><?xml version="1.0" encoding="utf-8"?>
<formControlPr xmlns="http://schemas.microsoft.com/office/spreadsheetml/2009/9/main" objectType="CheckBox" fmlaLink="$G$33" lockText="1" noThreeD="1"/>
</file>

<file path=xl/ctrlProps/ctrlProp131.xml><?xml version="1.0" encoding="utf-8"?>
<formControlPr xmlns="http://schemas.microsoft.com/office/spreadsheetml/2009/9/main" objectType="CheckBox" fmlaLink="$G$34" lockText="1" noThreeD="1"/>
</file>

<file path=xl/ctrlProps/ctrlProp132.xml><?xml version="1.0" encoding="utf-8"?>
<formControlPr xmlns="http://schemas.microsoft.com/office/spreadsheetml/2009/9/main" objectType="CheckBox" fmlaLink="$G$35" lockText="1" noThreeD="1"/>
</file>

<file path=xl/ctrlProps/ctrlProp133.xml><?xml version="1.0" encoding="utf-8"?>
<formControlPr xmlns="http://schemas.microsoft.com/office/spreadsheetml/2009/9/main" objectType="CheckBox" fmlaLink="$G$37" lockText="1" noThreeD="1"/>
</file>

<file path=xl/ctrlProps/ctrlProp134.xml><?xml version="1.0" encoding="utf-8"?>
<formControlPr xmlns="http://schemas.microsoft.com/office/spreadsheetml/2009/9/main" objectType="CheckBox" fmlaLink="$G$38" lockText="1" noThreeD="1"/>
</file>

<file path=xl/ctrlProps/ctrlProp135.xml><?xml version="1.0" encoding="utf-8"?>
<formControlPr xmlns="http://schemas.microsoft.com/office/spreadsheetml/2009/9/main" objectType="CheckBox" fmlaLink="$G$36" lockText="1" noThreeD="1"/>
</file>

<file path=xl/ctrlProps/ctrlProp136.xml><?xml version="1.0" encoding="utf-8"?>
<formControlPr xmlns="http://schemas.microsoft.com/office/spreadsheetml/2009/9/main" objectType="CheckBox" fmlaLink="$G$32" lockText="1" noThreeD="1"/>
</file>

<file path=xl/ctrlProps/ctrlProp137.xml><?xml version="1.0" encoding="utf-8"?>
<formControlPr xmlns="http://schemas.microsoft.com/office/spreadsheetml/2009/9/main" objectType="CheckBox" fmlaLink="$G$22" lockText="1" noThreeD="1"/>
</file>

<file path=xl/ctrlProps/ctrlProp138.xml><?xml version="1.0" encoding="utf-8"?>
<formControlPr xmlns="http://schemas.microsoft.com/office/spreadsheetml/2009/9/main" objectType="CheckBox" fmlaLink="$G$23" lockText="1" noThreeD="1"/>
</file>

<file path=xl/ctrlProps/ctrlProp139.xml><?xml version="1.0" encoding="utf-8"?>
<formControlPr xmlns="http://schemas.microsoft.com/office/spreadsheetml/2009/9/main" objectType="CheckBox" fmlaLink="$G$24" lockText="1" noThreeD="1"/>
</file>

<file path=xl/ctrlProps/ctrlProp14.xml><?xml version="1.0" encoding="utf-8"?>
<formControlPr xmlns="http://schemas.microsoft.com/office/spreadsheetml/2009/9/main" objectType="CheckBox" fmlaLink="$G$37" lockText="1" noThreeD="1"/>
</file>

<file path=xl/ctrlProps/ctrlProp140.xml><?xml version="1.0" encoding="utf-8"?>
<formControlPr xmlns="http://schemas.microsoft.com/office/spreadsheetml/2009/9/main" objectType="CheckBox" fmlaLink="$G$25" lockText="1" noThreeD="1"/>
</file>

<file path=xl/ctrlProps/ctrlProp141.xml><?xml version="1.0" encoding="utf-8"?>
<formControlPr xmlns="http://schemas.microsoft.com/office/spreadsheetml/2009/9/main" objectType="CheckBox" fmlaLink="$G$26" lockText="1" noThreeD="1"/>
</file>

<file path=xl/ctrlProps/ctrlProp142.xml><?xml version="1.0" encoding="utf-8"?>
<formControlPr xmlns="http://schemas.microsoft.com/office/spreadsheetml/2009/9/main" objectType="CheckBox" fmlaLink="$G$27" lockText="1" noThreeD="1"/>
</file>

<file path=xl/ctrlProps/ctrlProp143.xml><?xml version="1.0" encoding="utf-8"?>
<formControlPr xmlns="http://schemas.microsoft.com/office/spreadsheetml/2009/9/main" objectType="CheckBox" fmlaLink="$G$28" lockText="1" noThreeD="1"/>
</file>

<file path=xl/ctrlProps/ctrlProp144.xml><?xml version="1.0" encoding="utf-8"?>
<formControlPr xmlns="http://schemas.microsoft.com/office/spreadsheetml/2009/9/main" objectType="CheckBox" fmlaLink="$G$29" lockText="1" noThreeD="1"/>
</file>

<file path=xl/ctrlProps/ctrlProp145.xml><?xml version="1.0" encoding="utf-8"?>
<formControlPr xmlns="http://schemas.microsoft.com/office/spreadsheetml/2009/9/main" objectType="CheckBox" fmlaLink="$G$30" lockText="1" noThreeD="1"/>
</file>

<file path=xl/ctrlProps/ctrlProp146.xml><?xml version="1.0" encoding="utf-8"?>
<formControlPr xmlns="http://schemas.microsoft.com/office/spreadsheetml/2009/9/main" objectType="CheckBox" fmlaLink="$G$31" lockText="1" noThreeD="1"/>
</file>

<file path=xl/ctrlProps/ctrlProp147.xml><?xml version="1.0" encoding="utf-8"?>
<formControlPr xmlns="http://schemas.microsoft.com/office/spreadsheetml/2009/9/main" objectType="CheckBox" fmlaLink="$G$33" lockText="1" noThreeD="1"/>
</file>

<file path=xl/ctrlProps/ctrlProp148.xml><?xml version="1.0" encoding="utf-8"?>
<formControlPr xmlns="http://schemas.microsoft.com/office/spreadsheetml/2009/9/main" objectType="CheckBox" fmlaLink="$G$34" lockText="1" noThreeD="1"/>
</file>

<file path=xl/ctrlProps/ctrlProp149.xml><?xml version="1.0" encoding="utf-8"?>
<formControlPr xmlns="http://schemas.microsoft.com/office/spreadsheetml/2009/9/main" objectType="CheckBox" fmlaLink="$G$35" lockText="1" noThreeD="1"/>
</file>

<file path=xl/ctrlProps/ctrlProp15.xml><?xml version="1.0" encoding="utf-8"?>
<formControlPr xmlns="http://schemas.microsoft.com/office/spreadsheetml/2009/9/main" objectType="CheckBox" fmlaLink="$G$38" lockText="1" noThreeD="1"/>
</file>

<file path=xl/ctrlProps/ctrlProp150.xml><?xml version="1.0" encoding="utf-8"?>
<formControlPr xmlns="http://schemas.microsoft.com/office/spreadsheetml/2009/9/main" objectType="CheckBox" fmlaLink="$G$37" lockText="1" noThreeD="1"/>
</file>

<file path=xl/ctrlProps/ctrlProp151.xml><?xml version="1.0" encoding="utf-8"?>
<formControlPr xmlns="http://schemas.microsoft.com/office/spreadsheetml/2009/9/main" objectType="CheckBox" fmlaLink="$G$38" lockText="1" noThreeD="1"/>
</file>

<file path=xl/ctrlProps/ctrlProp152.xml><?xml version="1.0" encoding="utf-8"?>
<formControlPr xmlns="http://schemas.microsoft.com/office/spreadsheetml/2009/9/main" objectType="CheckBox" fmlaLink="$G$36" lockText="1" noThreeD="1"/>
</file>

<file path=xl/ctrlProps/ctrlProp153.xml><?xml version="1.0" encoding="utf-8"?>
<formControlPr xmlns="http://schemas.microsoft.com/office/spreadsheetml/2009/9/main" objectType="CheckBox" fmlaLink="$G$32" lockText="1" noThreeD="1"/>
</file>

<file path=xl/ctrlProps/ctrlProp154.xml><?xml version="1.0" encoding="utf-8"?>
<formControlPr xmlns="http://schemas.microsoft.com/office/spreadsheetml/2009/9/main" objectType="CheckBox" fmlaLink="$G$22" lockText="1" noThreeD="1"/>
</file>

<file path=xl/ctrlProps/ctrlProp155.xml><?xml version="1.0" encoding="utf-8"?>
<formControlPr xmlns="http://schemas.microsoft.com/office/spreadsheetml/2009/9/main" objectType="CheckBox" fmlaLink="$G$23" lockText="1" noThreeD="1"/>
</file>

<file path=xl/ctrlProps/ctrlProp156.xml><?xml version="1.0" encoding="utf-8"?>
<formControlPr xmlns="http://schemas.microsoft.com/office/spreadsheetml/2009/9/main" objectType="CheckBox" fmlaLink="$G$24" lockText="1" noThreeD="1"/>
</file>

<file path=xl/ctrlProps/ctrlProp157.xml><?xml version="1.0" encoding="utf-8"?>
<formControlPr xmlns="http://schemas.microsoft.com/office/spreadsheetml/2009/9/main" objectType="CheckBox" fmlaLink="$G$25" lockText="1" noThreeD="1"/>
</file>

<file path=xl/ctrlProps/ctrlProp158.xml><?xml version="1.0" encoding="utf-8"?>
<formControlPr xmlns="http://schemas.microsoft.com/office/spreadsheetml/2009/9/main" objectType="CheckBox" fmlaLink="$G$26" lockText="1" noThreeD="1"/>
</file>

<file path=xl/ctrlProps/ctrlProp159.xml><?xml version="1.0" encoding="utf-8"?>
<formControlPr xmlns="http://schemas.microsoft.com/office/spreadsheetml/2009/9/main" objectType="CheckBox" fmlaLink="$G$27" lockText="1" noThreeD="1"/>
</file>

<file path=xl/ctrlProps/ctrlProp16.xml><?xml version="1.0" encoding="utf-8"?>
<formControlPr xmlns="http://schemas.microsoft.com/office/spreadsheetml/2009/9/main" objectType="CheckBox" fmlaLink="$G$36" lockText="1" noThreeD="1"/>
</file>

<file path=xl/ctrlProps/ctrlProp160.xml><?xml version="1.0" encoding="utf-8"?>
<formControlPr xmlns="http://schemas.microsoft.com/office/spreadsheetml/2009/9/main" objectType="CheckBox" fmlaLink="$G$28" lockText="1" noThreeD="1"/>
</file>

<file path=xl/ctrlProps/ctrlProp161.xml><?xml version="1.0" encoding="utf-8"?>
<formControlPr xmlns="http://schemas.microsoft.com/office/spreadsheetml/2009/9/main" objectType="CheckBox" fmlaLink="$G$29" lockText="1" noThreeD="1"/>
</file>

<file path=xl/ctrlProps/ctrlProp162.xml><?xml version="1.0" encoding="utf-8"?>
<formControlPr xmlns="http://schemas.microsoft.com/office/spreadsheetml/2009/9/main" objectType="CheckBox" fmlaLink="$G$30" lockText="1" noThreeD="1"/>
</file>

<file path=xl/ctrlProps/ctrlProp163.xml><?xml version="1.0" encoding="utf-8"?>
<formControlPr xmlns="http://schemas.microsoft.com/office/spreadsheetml/2009/9/main" objectType="CheckBox" fmlaLink="$G$31" lockText="1" noThreeD="1"/>
</file>

<file path=xl/ctrlProps/ctrlProp164.xml><?xml version="1.0" encoding="utf-8"?>
<formControlPr xmlns="http://schemas.microsoft.com/office/spreadsheetml/2009/9/main" objectType="CheckBox" fmlaLink="$G$33" lockText="1" noThreeD="1"/>
</file>

<file path=xl/ctrlProps/ctrlProp165.xml><?xml version="1.0" encoding="utf-8"?>
<formControlPr xmlns="http://schemas.microsoft.com/office/spreadsheetml/2009/9/main" objectType="CheckBox" fmlaLink="$G$34" lockText="1" noThreeD="1"/>
</file>

<file path=xl/ctrlProps/ctrlProp166.xml><?xml version="1.0" encoding="utf-8"?>
<formControlPr xmlns="http://schemas.microsoft.com/office/spreadsheetml/2009/9/main" objectType="CheckBox" fmlaLink="$G$35" lockText="1" noThreeD="1"/>
</file>

<file path=xl/ctrlProps/ctrlProp167.xml><?xml version="1.0" encoding="utf-8"?>
<formControlPr xmlns="http://schemas.microsoft.com/office/spreadsheetml/2009/9/main" objectType="CheckBox" fmlaLink="$G$37" lockText="1" noThreeD="1"/>
</file>

<file path=xl/ctrlProps/ctrlProp168.xml><?xml version="1.0" encoding="utf-8"?>
<formControlPr xmlns="http://schemas.microsoft.com/office/spreadsheetml/2009/9/main" objectType="CheckBox" fmlaLink="$G$38" lockText="1" noThreeD="1"/>
</file>

<file path=xl/ctrlProps/ctrlProp169.xml><?xml version="1.0" encoding="utf-8"?>
<formControlPr xmlns="http://schemas.microsoft.com/office/spreadsheetml/2009/9/main" objectType="CheckBox" fmlaLink="$G$36" lockText="1" noThreeD="1"/>
</file>

<file path=xl/ctrlProps/ctrlProp17.xml><?xml version="1.0" encoding="utf-8"?>
<formControlPr xmlns="http://schemas.microsoft.com/office/spreadsheetml/2009/9/main" objectType="CheckBox" fmlaLink="$G$32" lockText="1" noThreeD="1"/>
</file>

<file path=xl/ctrlProps/ctrlProp170.xml><?xml version="1.0" encoding="utf-8"?>
<formControlPr xmlns="http://schemas.microsoft.com/office/spreadsheetml/2009/9/main" objectType="CheckBox" fmlaLink="$G$32" lockText="1" noThreeD="1"/>
</file>

<file path=xl/ctrlProps/ctrlProp171.xml><?xml version="1.0" encoding="utf-8"?>
<formControlPr xmlns="http://schemas.microsoft.com/office/spreadsheetml/2009/9/main" objectType="CheckBox" fmlaLink="$G$22" lockText="1" noThreeD="1"/>
</file>

<file path=xl/ctrlProps/ctrlProp172.xml><?xml version="1.0" encoding="utf-8"?>
<formControlPr xmlns="http://schemas.microsoft.com/office/spreadsheetml/2009/9/main" objectType="CheckBox" fmlaLink="$G$23" lockText="1" noThreeD="1"/>
</file>

<file path=xl/ctrlProps/ctrlProp173.xml><?xml version="1.0" encoding="utf-8"?>
<formControlPr xmlns="http://schemas.microsoft.com/office/spreadsheetml/2009/9/main" objectType="CheckBox" fmlaLink="$G$24" lockText="1" noThreeD="1"/>
</file>

<file path=xl/ctrlProps/ctrlProp174.xml><?xml version="1.0" encoding="utf-8"?>
<formControlPr xmlns="http://schemas.microsoft.com/office/spreadsheetml/2009/9/main" objectType="CheckBox" fmlaLink="$G$25" lockText="1" noThreeD="1"/>
</file>

<file path=xl/ctrlProps/ctrlProp175.xml><?xml version="1.0" encoding="utf-8"?>
<formControlPr xmlns="http://schemas.microsoft.com/office/spreadsheetml/2009/9/main" objectType="CheckBox" fmlaLink="$G$26" lockText="1" noThreeD="1"/>
</file>

<file path=xl/ctrlProps/ctrlProp176.xml><?xml version="1.0" encoding="utf-8"?>
<formControlPr xmlns="http://schemas.microsoft.com/office/spreadsheetml/2009/9/main" objectType="CheckBox" fmlaLink="$G$27" lockText="1" noThreeD="1"/>
</file>

<file path=xl/ctrlProps/ctrlProp177.xml><?xml version="1.0" encoding="utf-8"?>
<formControlPr xmlns="http://schemas.microsoft.com/office/spreadsheetml/2009/9/main" objectType="CheckBox" fmlaLink="$G$28" lockText="1" noThreeD="1"/>
</file>

<file path=xl/ctrlProps/ctrlProp178.xml><?xml version="1.0" encoding="utf-8"?>
<formControlPr xmlns="http://schemas.microsoft.com/office/spreadsheetml/2009/9/main" objectType="CheckBox" fmlaLink="$G$29" lockText="1" noThreeD="1"/>
</file>

<file path=xl/ctrlProps/ctrlProp179.xml><?xml version="1.0" encoding="utf-8"?>
<formControlPr xmlns="http://schemas.microsoft.com/office/spreadsheetml/2009/9/main" objectType="CheckBox" fmlaLink="$G$30" lockText="1" noThreeD="1"/>
</file>

<file path=xl/ctrlProps/ctrlProp18.xml><?xml version="1.0" encoding="utf-8"?>
<formControlPr xmlns="http://schemas.microsoft.com/office/spreadsheetml/2009/9/main" objectType="CheckBox" fmlaLink="$G$22" lockText="1" noThreeD="1"/>
</file>

<file path=xl/ctrlProps/ctrlProp180.xml><?xml version="1.0" encoding="utf-8"?>
<formControlPr xmlns="http://schemas.microsoft.com/office/spreadsheetml/2009/9/main" objectType="CheckBox" fmlaLink="$G$31" lockText="1" noThreeD="1"/>
</file>

<file path=xl/ctrlProps/ctrlProp181.xml><?xml version="1.0" encoding="utf-8"?>
<formControlPr xmlns="http://schemas.microsoft.com/office/spreadsheetml/2009/9/main" objectType="CheckBox" fmlaLink="$G$33" lockText="1" noThreeD="1"/>
</file>

<file path=xl/ctrlProps/ctrlProp182.xml><?xml version="1.0" encoding="utf-8"?>
<formControlPr xmlns="http://schemas.microsoft.com/office/spreadsheetml/2009/9/main" objectType="CheckBox" fmlaLink="$G$34" lockText="1" noThreeD="1"/>
</file>

<file path=xl/ctrlProps/ctrlProp183.xml><?xml version="1.0" encoding="utf-8"?>
<formControlPr xmlns="http://schemas.microsoft.com/office/spreadsheetml/2009/9/main" objectType="CheckBox" fmlaLink="$G$35" lockText="1" noThreeD="1"/>
</file>

<file path=xl/ctrlProps/ctrlProp184.xml><?xml version="1.0" encoding="utf-8"?>
<formControlPr xmlns="http://schemas.microsoft.com/office/spreadsheetml/2009/9/main" objectType="CheckBox" fmlaLink="$G$37" lockText="1" noThreeD="1"/>
</file>

<file path=xl/ctrlProps/ctrlProp185.xml><?xml version="1.0" encoding="utf-8"?>
<formControlPr xmlns="http://schemas.microsoft.com/office/spreadsheetml/2009/9/main" objectType="CheckBox" fmlaLink="$G$38" lockText="1" noThreeD="1"/>
</file>

<file path=xl/ctrlProps/ctrlProp186.xml><?xml version="1.0" encoding="utf-8"?>
<formControlPr xmlns="http://schemas.microsoft.com/office/spreadsheetml/2009/9/main" objectType="CheckBox" fmlaLink="$G$36" lockText="1" noThreeD="1"/>
</file>

<file path=xl/ctrlProps/ctrlProp187.xml><?xml version="1.0" encoding="utf-8"?>
<formControlPr xmlns="http://schemas.microsoft.com/office/spreadsheetml/2009/9/main" objectType="CheckBox" fmlaLink="$G$32" lockText="1" noThreeD="1"/>
</file>

<file path=xl/ctrlProps/ctrlProp188.xml><?xml version="1.0" encoding="utf-8"?>
<formControlPr xmlns="http://schemas.microsoft.com/office/spreadsheetml/2009/9/main" objectType="CheckBox" fmlaLink="$G$22" lockText="1" noThreeD="1"/>
</file>

<file path=xl/ctrlProps/ctrlProp189.xml><?xml version="1.0" encoding="utf-8"?>
<formControlPr xmlns="http://schemas.microsoft.com/office/spreadsheetml/2009/9/main" objectType="CheckBox" fmlaLink="$G$23" lockText="1" noThreeD="1"/>
</file>

<file path=xl/ctrlProps/ctrlProp19.xml><?xml version="1.0" encoding="utf-8"?>
<formControlPr xmlns="http://schemas.microsoft.com/office/spreadsheetml/2009/9/main" objectType="CheckBox" fmlaLink="$G$23" lockText="1" noThreeD="1"/>
</file>

<file path=xl/ctrlProps/ctrlProp190.xml><?xml version="1.0" encoding="utf-8"?>
<formControlPr xmlns="http://schemas.microsoft.com/office/spreadsheetml/2009/9/main" objectType="CheckBox" fmlaLink="$G$24" lockText="1" noThreeD="1"/>
</file>

<file path=xl/ctrlProps/ctrlProp191.xml><?xml version="1.0" encoding="utf-8"?>
<formControlPr xmlns="http://schemas.microsoft.com/office/spreadsheetml/2009/9/main" objectType="CheckBox" fmlaLink="$G$25" lockText="1" noThreeD="1"/>
</file>

<file path=xl/ctrlProps/ctrlProp192.xml><?xml version="1.0" encoding="utf-8"?>
<formControlPr xmlns="http://schemas.microsoft.com/office/spreadsheetml/2009/9/main" objectType="CheckBox" fmlaLink="$G$26" lockText="1" noThreeD="1"/>
</file>

<file path=xl/ctrlProps/ctrlProp193.xml><?xml version="1.0" encoding="utf-8"?>
<formControlPr xmlns="http://schemas.microsoft.com/office/spreadsheetml/2009/9/main" objectType="CheckBox" fmlaLink="$G$27" lockText="1" noThreeD="1"/>
</file>

<file path=xl/ctrlProps/ctrlProp194.xml><?xml version="1.0" encoding="utf-8"?>
<formControlPr xmlns="http://schemas.microsoft.com/office/spreadsheetml/2009/9/main" objectType="CheckBox" fmlaLink="$G$28" lockText="1" noThreeD="1"/>
</file>

<file path=xl/ctrlProps/ctrlProp195.xml><?xml version="1.0" encoding="utf-8"?>
<formControlPr xmlns="http://schemas.microsoft.com/office/spreadsheetml/2009/9/main" objectType="CheckBox" fmlaLink="$G$29" lockText="1" noThreeD="1"/>
</file>

<file path=xl/ctrlProps/ctrlProp196.xml><?xml version="1.0" encoding="utf-8"?>
<formControlPr xmlns="http://schemas.microsoft.com/office/spreadsheetml/2009/9/main" objectType="CheckBox" fmlaLink="$G$30" lockText="1" noThreeD="1"/>
</file>

<file path=xl/ctrlProps/ctrlProp197.xml><?xml version="1.0" encoding="utf-8"?>
<formControlPr xmlns="http://schemas.microsoft.com/office/spreadsheetml/2009/9/main" objectType="CheckBox" fmlaLink="$G$31" lockText="1" noThreeD="1"/>
</file>

<file path=xl/ctrlProps/ctrlProp198.xml><?xml version="1.0" encoding="utf-8"?>
<formControlPr xmlns="http://schemas.microsoft.com/office/spreadsheetml/2009/9/main" objectType="CheckBox" fmlaLink="$G$33" lockText="1" noThreeD="1"/>
</file>

<file path=xl/ctrlProps/ctrlProp199.xml><?xml version="1.0" encoding="utf-8"?>
<formControlPr xmlns="http://schemas.microsoft.com/office/spreadsheetml/2009/9/main" objectType="CheckBox" fmlaLink="$G$34" lockText="1" noThreeD="1"/>
</file>

<file path=xl/ctrlProps/ctrlProp2.xml><?xml version="1.0" encoding="utf-8"?>
<formControlPr xmlns="http://schemas.microsoft.com/office/spreadsheetml/2009/9/main" objectType="CheckBox" fmlaLink="$G$23" lockText="1" noThreeD="1"/>
</file>

<file path=xl/ctrlProps/ctrlProp20.xml><?xml version="1.0" encoding="utf-8"?>
<formControlPr xmlns="http://schemas.microsoft.com/office/spreadsheetml/2009/9/main" objectType="CheckBox" fmlaLink="$G$24" lockText="1" noThreeD="1"/>
</file>

<file path=xl/ctrlProps/ctrlProp200.xml><?xml version="1.0" encoding="utf-8"?>
<formControlPr xmlns="http://schemas.microsoft.com/office/spreadsheetml/2009/9/main" objectType="CheckBox" fmlaLink="$G$35" lockText="1" noThreeD="1"/>
</file>

<file path=xl/ctrlProps/ctrlProp201.xml><?xml version="1.0" encoding="utf-8"?>
<formControlPr xmlns="http://schemas.microsoft.com/office/spreadsheetml/2009/9/main" objectType="CheckBox" fmlaLink="$G$37" lockText="1" noThreeD="1"/>
</file>

<file path=xl/ctrlProps/ctrlProp202.xml><?xml version="1.0" encoding="utf-8"?>
<formControlPr xmlns="http://schemas.microsoft.com/office/spreadsheetml/2009/9/main" objectType="CheckBox" fmlaLink="$G$38" lockText="1" noThreeD="1"/>
</file>

<file path=xl/ctrlProps/ctrlProp203.xml><?xml version="1.0" encoding="utf-8"?>
<formControlPr xmlns="http://schemas.microsoft.com/office/spreadsheetml/2009/9/main" objectType="CheckBox" fmlaLink="$G$36" lockText="1" noThreeD="1"/>
</file>

<file path=xl/ctrlProps/ctrlProp204.xml><?xml version="1.0" encoding="utf-8"?>
<formControlPr xmlns="http://schemas.microsoft.com/office/spreadsheetml/2009/9/main" objectType="CheckBox" fmlaLink="$G$32" lockText="1" noThreeD="1"/>
</file>

<file path=xl/ctrlProps/ctrlProp21.xml><?xml version="1.0" encoding="utf-8"?>
<formControlPr xmlns="http://schemas.microsoft.com/office/spreadsheetml/2009/9/main" objectType="CheckBox" fmlaLink="$G$25" lockText="1" noThreeD="1"/>
</file>

<file path=xl/ctrlProps/ctrlProp22.xml><?xml version="1.0" encoding="utf-8"?>
<formControlPr xmlns="http://schemas.microsoft.com/office/spreadsheetml/2009/9/main" objectType="CheckBox" fmlaLink="$G$26" lockText="1" noThreeD="1"/>
</file>

<file path=xl/ctrlProps/ctrlProp23.xml><?xml version="1.0" encoding="utf-8"?>
<formControlPr xmlns="http://schemas.microsoft.com/office/spreadsheetml/2009/9/main" objectType="CheckBox" fmlaLink="$G$27" lockText="1" noThreeD="1"/>
</file>

<file path=xl/ctrlProps/ctrlProp24.xml><?xml version="1.0" encoding="utf-8"?>
<formControlPr xmlns="http://schemas.microsoft.com/office/spreadsheetml/2009/9/main" objectType="CheckBox" fmlaLink="$G$28" lockText="1" noThreeD="1"/>
</file>

<file path=xl/ctrlProps/ctrlProp25.xml><?xml version="1.0" encoding="utf-8"?>
<formControlPr xmlns="http://schemas.microsoft.com/office/spreadsheetml/2009/9/main" objectType="CheckBox" fmlaLink="$G$29" lockText="1" noThreeD="1"/>
</file>

<file path=xl/ctrlProps/ctrlProp26.xml><?xml version="1.0" encoding="utf-8"?>
<formControlPr xmlns="http://schemas.microsoft.com/office/spreadsheetml/2009/9/main" objectType="CheckBox" fmlaLink="$G$30" lockText="1" noThreeD="1"/>
</file>

<file path=xl/ctrlProps/ctrlProp27.xml><?xml version="1.0" encoding="utf-8"?>
<formControlPr xmlns="http://schemas.microsoft.com/office/spreadsheetml/2009/9/main" objectType="CheckBox" fmlaLink="$G$31" lockText="1" noThreeD="1"/>
</file>

<file path=xl/ctrlProps/ctrlProp28.xml><?xml version="1.0" encoding="utf-8"?>
<formControlPr xmlns="http://schemas.microsoft.com/office/spreadsheetml/2009/9/main" objectType="CheckBox" fmlaLink="$G$33" lockText="1" noThreeD="1"/>
</file>

<file path=xl/ctrlProps/ctrlProp29.xml><?xml version="1.0" encoding="utf-8"?>
<formControlPr xmlns="http://schemas.microsoft.com/office/spreadsheetml/2009/9/main" objectType="CheckBox" fmlaLink="$G$34" lockText="1" noThreeD="1"/>
</file>

<file path=xl/ctrlProps/ctrlProp3.xml><?xml version="1.0" encoding="utf-8"?>
<formControlPr xmlns="http://schemas.microsoft.com/office/spreadsheetml/2009/9/main" objectType="CheckBox" fmlaLink="$G$24" lockText="1" noThreeD="1"/>
</file>

<file path=xl/ctrlProps/ctrlProp30.xml><?xml version="1.0" encoding="utf-8"?>
<formControlPr xmlns="http://schemas.microsoft.com/office/spreadsheetml/2009/9/main" objectType="CheckBox" fmlaLink="$G$35" lockText="1" noThreeD="1"/>
</file>

<file path=xl/ctrlProps/ctrlProp31.xml><?xml version="1.0" encoding="utf-8"?>
<formControlPr xmlns="http://schemas.microsoft.com/office/spreadsheetml/2009/9/main" objectType="CheckBox" fmlaLink="$G$37" lockText="1" noThreeD="1"/>
</file>

<file path=xl/ctrlProps/ctrlProp32.xml><?xml version="1.0" encoding="utf-8"?>
<formControlPr xmlns="http://schemas.microsoft.com/office/spreadsheetml/2009/9/main" objectType="CheckBox" fmlaLink="$G$38" lockText="1" noThreeD="1"/>
</file>

<file path=xl/ctrlProps/ctrlProp33.xml><?xml version="1.0" encoding="utf-8"?>
<formControlPr xmlns="http://schemas.microsoft.com/office/spreadsheetml/2009/9/main" objectType="CheckBox" fmlaLink="$G$36" lockText="1" noThreeD="1"/>
</file>

<file path=xl/ctrlProps/ctrlProp34.xml><?xml version="1.0" encoding="utf-8"?>
<formControlPr xmlns="http://schemas.microsoft.com/office/spreadsheetml/2009/9/main" objectType="CheckBox" fmlaLink="$G$32" lockText="1" noThreeD="1"/>
</file>

<file path=xl/ctrlProps/ctrlProp35.xml><?xml version="1.0" encoding="utf-8"?>
<formControlPr xmlns="http://schemas.microsoft.com/office/spreadsheetml/2009/9/main" objectType="CheckBox" fmlaLink="$G$22" lockText="1" noThreeD="1"/>
</file>

<file path=xl/ctrlProps/ctrlProp36.xml><?xml version="1.0" encoding="utf-8"?>
<formControlPr xmlns="http://schemas.microsoft.com/office/spreadsheetml/2009/9/main" objectType="CheckBox" fmlaLink="$G$23" lockText="1" noThreeD="1"/>
</file>

<file path=xl/ctrlProps/ctrlProp37.xml><?xml version="1.0" encoding="utf-8"?>
<formControlPr xmlns="http://schemas.microsoft.com/office/spreadsheetml/2009/9/main" objectType="CheckBox" fmlaLink="$G$24" lockText="1" noThreeD="1"/>
</file>

<file path=xl/ctrlProps/ctrlProp38.xml><?xml version="1.0" encoding="utf-8"?>
<formControlPr xmlns="http://schemas.microsoft.com/office/spreadsheetml/2009/9/main" objectType="CheckBox" fmlaLink="$G$25" lockText="1" noThreeD="1"/>
</file>

<file path=xl/ctrlProps/ctrlProp39.xml><?xml version="1.0" encoding="utf-8"?>
<formControlPr xmlns="http://schemas.microsoft.com/office/spreadsheetml/2009/9/main" objectType="CheckBox" fmlaLink="$G$26" lockText="1" noThreeD="1"/>
</file>

<file path=xl/ctrlProps/ctrlProp4.xml><?xml version="1.0" encoding="utf-8"?>
<formControlPr xmlns="http://schemas.microsoft.com/office/spreadsheetml/2009/9/main" objectType="CheckBox" fmlaLink="$G$25" lockText="1" noThreeD="1"/>
</file>

<file path=xl/ctrlProps/ctrlProp40.xml><?xml version="1.0" encoding="utf-8"?>
<formControlPr xmlns="http://schemas.microsoft.com/office/spreadsheetml/2009/9/main" objectType="CheckBox" fmlaLink="$G$27" lockText="1" noThreeD="1"/>
</file>

<file path=xl/ctrlProps/ctrlProp41.xml><?xml version="1.0" encoding="utf-8"?>
<formControlPr xmlns="http://schemas.microsoft.com/office/spreadsheetml/2009/9/main" objectType="CheckBox" fmlaLink="$G$28" lockText="1" noThreeD="1"/>
</file>

<file path=xl/ctrlProps/ctrlProp42.xml><?xml version="1.0" encoding="utf-8"?>
<formControlPr xmlns="http://schemas.microsoft.com/office/spreadsheetml/2009/9/main" objectType="CheckBox" fmlaLink="$G$29" lockText="1" noThreeD="1"/>
</file>

<file path=xl/ctrlProps/ctrlProp43.xml><?xml version="1.0" encoding="utf-8"?>
<formControlPr xmlns="http://schemas.microsoft.com/office/spreadsheetml/2009/9/main" objectType="CheckBox" fmlaLink="$G$30" lockText="1" noThreeD="1"/>
</file>

<file path=xl/ctrlProps/ctrlProp44.xml><?xml version="1.0" encoding="utf-8"?>
<formControlPr xmlns="http://schemas.microsoft.com/office/spreadsheetml/2009/9/main" objectType="CheckBox" fmlaLink="$G$31" lockText="1" noThreeD="1"/>
</file>

<file path=xl/ctrlProps/ctrlProp45.xml><?xml version="1.0" encoding="utf-8"?>
<formControlPr xmlns="http://schemas.microsoft.com/office/spreadsheetml/2009/9/main" objectType="CheckBox" fmlaLink="$G$33" lockText="1" noThreeD="1"/>
</file>

<file path=xl/ctrlProps/ctrlProp46.xml><?xml version="1.0" encoding="utf-8"?>
<formControlPr xmlns="http://schemas.microsoft.com/office/spreadsheetml/2009/9/main" objectType="CheckBox" fmlaLink="$G$34" lockText="1" noThreeD="1"/>
</file>

<file path=xl/ctrlProps/ctrlProp47.xml><?xml version="1.0" encoding="utf-8"?>
<formControlPr xmlns="http://schemas.microsoft.com/office/spreadsheetml/2009/9/main" objectType="CheckBox" fmlaLink="$G$35" lockText="1" noThreeD="1"/>
</file>

<file path=xl/ctrlProps/ctrlProp48.xml><?xml version="1.0" encoding="utf-8"?>
<formControlPr xmlns="http://schemas.microsoft.com/office/spreadsheetml/2009/9/main" objectType="CheckBox" fmlaLink="$G$37" lockText="1" noThreeD="1"/>
</file>

<file path=xl/ctrlProps/ctrlProp49.xml><?xml version="1.0" encoding="utf-8"?>
<formControlPr xmlns="http://schemas.microsoft.com/office/spreadsheetml/2009/9/main" objectType="CheckBox" fmlaLink="$G$38" lockText="1" noThreeD="1"/>
</file>

<file path=xl/ctrlProps/ctrlProp5.xml><?xml version="1.0" encoding="utf-8"?>
<formControlPr xmlns="http://schemas.microsoft.com/office/spreadsheetml/2009/9/main" objectType="CheckBox" fmlaLink="$G$26" lockText="1" noThreeD="1"/>
</file>

<file path=xl/ctrlProps/ctrlProp50.xml><?xml version="1.0" encoding="utf-8"?>
<formControlPr xmlns="http://schemas.microsoft.com/office/spreadsheetml/2009/9/main" objectType="CheckBox" fmlaLink="$G$36" lockText="1" noThreeD="1"/>
</file>

<file path=xl/ctrlProps/ctrlProp51.xml><?xml version="1.0" encoding="utf-8"?>
<formControlPr xmlns="http://schemas.microsoft.com/office/spreadsheetml/2009/9/main" objectType="CheckBox" fmlaLink="$G$32" lockText="1" noThreeD="1"/>
</file>

<file path=xl/ctrlProps/ctrlProp52.xml><?xml version="1.0" encoding="utf-8"?>
<formControlPr xmlns="http://schemas.microsoft.com/office/spreadsheetml/2009/9/main" objectType="CheckBox" fmlaLink="$G$22" lockText="1" noThreeD="1"/>
</file>

<file path=xl/ctrlProps/ctrlProp53.xml><?xml version="1.0" encoding="utf-8"?>
<formControlPr xmlns="http://schemas.microsoft.com/office/spreadsheetml/2009/9/main" objectType="CheckBox" fmlaLink="$G$23" lockText="1" noThreeD="1"/>
</file>

<file path=xl/ctrlProps/ctrlProp54.xml><?xml version="1.0" encoding="utf-8"?>
<formControlPr xmlns="http://schemas.microsoft.com/office/spreadsheetml/2009/9/main" objectType="CheckBox" fmlaLink="$G$24" lockText="1" noThreeD="1"/>
</file>

<file path=xl/ctrlProps/ctrlProp55.xml><?xml version="1.0" encoding="utf-8"?>
<formControlPr xmlns="http://schemas.microsoft.com/office/spreadsheetml/2009/9/main" objectType="CheckBox" fmlaLink="$G$25" lockText="1" noThreeD="1"/>
</file>

<file path=xl/ctrlProps/ctrlProp56.xml><?xml version="1.0" encoding="utf-8"?>
<formControlPr xmlns="http://schemas.microsoft.com/office/spreadsheetml/2009/9/main" objectType="CheckBox" fmlaLink="$G$26" lockText="1" noThreeD="1"/>
</file>

<file path=xl/ctrlProps/ctrlProp57.xml><?xml version="1.0" encoding="utf-8"?>
<formControlPr xmlns="http://schemas.microsoft.com/office/spreadsheetml/2009/9/main" objectType="CheckBox" fmlaLink="$G$27" lockText="1" noThreeD="1"/>
</file>

<file path=xl/ctrlProps/ctrlProp58.xml><?xml version="1.0" encoding="utf-8"?>
<formControlPr xmlns="http://schemas.microsoft.com/office/spreadsheetml/2009/9/main" objectType="CheckBox" fmlaLink="$G$28" lockText="1" noThreeD="1"/>
</file>

<file path=xl/ctrlProps/ctrlProp59.xml><?xml version="1.0" encoding="utf-8"?>
<formControlPr xmlns="http://schemas.microsoft.com/office/spreadsheetml/2009/9/main" objectType="CheckBox" fmlaLink="$G$29" lockText="1" noThreeD="1"/>
</file>

<file path=xl/ctrlProps/ctrlProp6.xml><?xml version="1.0" encoding="utf-8"?>
<formControlPr xmlns="http://schemas.microsoft.com/office/spreadsheetml/2009/9/main" objectType="CheckBox" fmlaLink="$G$27" lockText="1" noThreeD="1"/>
</file>

<file path=xl/ctrlProps/ctrlProp60.xml><?xml version="1.0" encoding="utf-8"?>
<formControlPr xmlns="http://schemas.microsoft.com/office/spreadsheetml/2009/9/main" objectType="CheckBox" fmlaLink="$G$30" lockText="1" noThreeD="1"/>
</file>

<file path=xl/ctrlProps/ctrlProp61.xml><?xml version="1.0" encoding="utf-8"?>
<formControlPr xmlns="http://schemas.microsoft.com/office/spreadsheetml/2009/9/main" objectType="CheckBox" fmlaLink="$G$31" lockText="1" noThreeD="1"/>
</file>

<file path=xl/ctrlProps/ctrlProp62.xml><?xml version="1.0" encoding="utf-8"?>
<formControlPr xmlns="http://schemas.microsoft.com/office/spreadsheetml/2009/9/main" objectType="CheckBox" fmlaLink="$G$33" lockText="1" noThreeD="1"/>
</file>

<file path=xl/ctrlProps/ctrlProp63.xml><?xml version="1.0" encoding="utf-8"?>
<formControlPr xmlns="http://schemas.microsoft.com/office/spreadsheetml/2009/9/main" objectType="CheckBox" fmlaLink="$G$34" lockText="1" noThreeD="1"/>
</file>

<file path=xl/ctrlProps/ctrlProp64.xml><?xml version="1.0" encoding="utf-8"?>
<formControlPr xmlns="http://schemas.microsoft.com/office/spreadsheetml/2009/9/main" objectType="CheckBox" fmlaLink="$G$35" lockText="1" noThreeD="1"/>
</file>

<file path=xl/ctrlProps/ctrlProp65.xml><?xml version="1.0" encoding="utf-8"?>
<formControlPr xmlns="http://schemas.microsoft.com/office/spreadsheetml/2009/9/main" objectType="CheckBox" fmlaLink="$G$37" lockText="1" noThreeD="1"/>
</file>

<file path=xl/ctrlProps/ctrlProp66.xml><?xml version="1.0" encoding="utf-8"?>
<formControlPr xmlns="http://schemas.microsoft.com/office/spreadsheetml/2009/9/main" objectType="CheckBox" fmlaLink="$G$38" lockText="1" noThreeD="1"/>
</file>

<file path=xl/ctrlProps/ctrlProp67.xml><?xml version="1.0" encoding="utf-8"?>
<formControlPr xmlns="http://schemas.microsoft.com/office/spreadsheetml/2009/9/main" objectType="CheckBox" fmlaLink="$G$36" lockText="1" noThreeD="1"/>
</file>

<file path=xl/ctrlProps/ctrlProp68.xml><?xml version="1.0" encoding="utf-8"?>
<formControlPr xmlns="http://schemas.microsoft.com/office/spreadsheetml/2009/9/main" objectType="CheckBox" fmlaLink="$G$32" lockText="1" noThreeD="1"/>
</file>

<file path=xl/ctrlProps/ctrlProp69.xml><?xml version="1.0" encoding="utf-8"?>
<formControlPr xmlns="http://schemas.microsoft.com/office/spreadsheetml/2009/9/main" objectType="CheckBox" fmlaLink="$G$22" lockText="1" noThreeD="1"/>
</file>

<file path=xl/ctrlProps/ctrlProp7.xml><?xml version="1.0" encoding="utf-8"?>
<formControlPr xmlns="http://schemas.microsoft.com/office/spreadsheetml/2009/9/main" objectType="CheckBox" fmlaLink="$G$28" lockText="1" noThreeD="1"/>
</file>

<file path=xl/ctrlProps/ctrlProp70.xml><?xml version="1.0" encoding="utf-8"?>
<formControlPr xmlns="http://schemas.microsoft.com/office/spreadsheetml/2009/9/main" objectType="CheckBox" fmlaLink="$G$23" lockText="1" noThreeD="1"/>
</file>

<file path=xl/ctrlProps/ctrlProp71.xml><?xml version="1.0" encoding="utf-8"?>
<formControlPr xmlns="http://schemas.microsoft.com/office/spreadsheetml/2009/9/main" objectType="CheckBox" fmlaLink="$G$24" lockText="1" noThreeD="1"/>
</file>

<file path=xl/ctrlProps/ctrlProp72.xml><?xml version="1.0" encoding="utf-8"?>
<formControlPr xmlns="http://schemas.microsoft.com/office/spreadsheetml/2009/9/main" objectType="CheckBox" fmlaLink="$G$25" lockText="1" noThreeD="1"/>
</file>

<file path=xl/ctrlProps/ctrlProp73.xml><?xml version="1.0" encoding="utf-8"?>
<formControlPr xmlns="http://schemas.microsoft.com/office/spreadsheetml/2009/9/main" objectType="CheckBox" fmlaLink="$G$26" lockText="1" noThreeD="1"/>
</file>

<file path=xl/ctrlProps/ctrlProp74.xml><?xml version="1.0" encoding="utf-8"?>
<formControlPr xmlns="http://schemas.microsoft.com/office/spreadsheetml/2009/9/main" objectType="CheckBox" fmlaLink="$G$27" lockText="1" noThreeD="1"/>
</file>

<file path=xl/ctrlProps/ctrlProp75.xml><?xml version="1.0" encoding="utf-8"?>
<formControlPr xmlns="http://schemas.microsoft.com/office/spreadsheetml/2009/9/main" objectType="CheckBox" fmlaLink="$G$28" lockText="1" noThreeD="1"/>
</file>

<file path=xl/ctrlProps/ctrlProp76.xml><?xml version="1.0" encoding="utf-8"?>
<formControlPr xmlns="http://schemas.microsoft.com/office/spreadsheetml/2009/9/main" objectType="CheckBox" fmlaLink="$G$29" lockText="1" noThreeD="1"/>
</file>

<file path=xl/ctrlProps/ctrlProp77.xml><?xml version="1.0" encoding="utf-8"?>
<formControlPr xmlns="http://schemas.microsoft.com/office/spreadsheetml/2009/9/main" objectType="CheckBox" fmlaLink="$G$30" lockText="1" noThreeD="1"/>
</file>

<file path=xl/ctrlProps/ctrlProp78.xml><?xml version="1.0" encoding="utf-8"?>
<formControlPr xmlns="http://schemas.microsoft.com/office/spreadsheetml/2009/9/main" objectType="CheckBox" fmlaLink="$G$31" lockText="1" noThreeD="1"/>
</file>

<file path=xl/ctrlProps/ctrlProp79.xml><?xml version="1.0" encoding="utf-8"?>
<formControlPr xmlns="http://schemas.microsoft.com/office/spreadsheetml/2009/9/main" objectType="CheckBox" fmlaLink="$G$33" lockText="1" noThreeD="1"/>
</file>

<file path=xl/ctrlProps/ctrlProp8.xml><?xml version="1.0" encoding="utf-8"?>
<formControlPr xmlns="http://schemas.microsoft.com/office/spreadsheetml/2009/9/main" objectType="CheckBox" fmlaLink="$G$29" lockText="1" noThreeD="1"/>
</file>

<file path=xl/ctrlProps/ctrlProp80.xml><?xml version="1.0" encoding="utf-8"?>
<formControlPr xmlns="http://schemas.microsoft.com/office/spreadsheetml/2009/9/main" objectType="CheckBox" fmlaLink="$G$34" lockText="1" noThreeD="1"/>
</file>

<file path=xl/ctrlProps/ctrlProp81.xml><?xml version="1.0" encoding="utf-8"?>
<formControlPr xmlns="http://schemas.microsoft.com/office/spreadsheetml/2009/9/main" objectType="CheckBox" fmlaLink="$G$35" lockText="1" noThreeD="1"/>
</file>

<file path=xl/ctrlProps/ctrlProp82.xml><?xml version="1.0" encoding="utf-8"?>
<formControlPr xmlns="http://schemas.microsoft.com/office/spreadsheetml/2009/9/main" objectType="CheckBox" fmlaLink="$G$37" lockText="1" noThreeD="1"/>
</file>

<file path=xl/ctrlProps/ctrlProp83.xml><?xml version="1.0" encoding="utf-8"?>
<formControlPr xmlns="http://schemas.microsoft.com/office/spreadsheetml/2009/9/main" objectType="CheckBox" fmlaLink="$G$38" lockText="1" noThreeD="1"/>
</file>

<file path=xl/ctrlProps/ctrlProp84.xml><?xml version="1.0" encoding="utf-8"?>
<formControlPr xmlns="http://schemas.microsoft.com/office/spreadsheetml/2009/9/main" objectType="CheckBox" fmlaLink="$G$36" lockText="1" noThreeD="1"/>
</file>

<file path=xl/ctrlProps/ctrlProp85.xml><?xml version="1.0" encoding="utf-8"?>
<formControlPr xmlns="http://schemas.microsoft.com/office/spreadsheetml/2009/9/main" objectType="CheckBox" fmlaLink="$G$32" lockText="1" noThreeD="1"/>
</file>

<file path=xl/ctrlProps/ctrlProp86.xml><?xml version="1.0" encoding="utf-8"?>
<formControlPr xmlns="http://schemas.microsoft.com/office/spreadsheetml/2009/9/main" objectType="CheckBox" fmlaLink="$G$22" lockText="1" noThreeD="1"/>
</file>

<file path=xl/ctrlProps/ctrlProp87.xml><?xml version="1.0" encoding="utf-8"?>
<formControlPr xmlns="http://schemas.microsoft.com/office/spreadsheetml/2009/9/main" objectType="CheckBox" fmlaLink="$G$23" lockText="1" noThreeD="1"/>
</file>

<file path=xl/ctrlProps/ctrlProp88.xml><?xml version="1.0" encoding="utf-8"?>
<formControlPr xmlns="http://schemas.microsoft.com/office/spreadsheetml/2009/9/main" objectType="CheckBox" fmlaLink="$G$24" lockText="1" noThreeD="1"/>
</file>

<file path=xl/ctrlProps/ctrlProp89.xml><?xml version="1.0" encoding="utf-8"?>
<formControlPr xmlns="http://schemas.microsoft.com/office/spreadsheetml/2009/9/main" objectType="CheckBox" fmlaLink="$G$25" lockText="1" noThreeD="1"/>
</file>

<file path=xl/ctrlProps/ctrlProp9.xml><?xml version="1.0" encoding="utf-8"?>
<formControlPr xmlns="http://schemas.microsoft.com/office/spreadsheetml/2009/9/main" objectType="CheckBox" fmlaLink="$G$30" lockText="1" noThreeD="1"/>
</file>

<file path=xl/ctrlProps/ctrlProp90.xml><?xml version="1.0" encoding="utf-8"?>
<formControlPr xmlns="http://schemas.microsoft.com/office/spreadsheetml/2009/9/main" objectType="CheckBox" fmlaLink="$G$26" lockText="1" noThreeD="1"/>
</file>

<file path=xl/ctrlProps/ctrlProp91.xml><?xml version="1.0" encoding="utf-8"?>
<formControlPr xmlns="http://schemas.microsoft.com/office/spreadsheetml/2009/9/main" objectType="CheckBox" fmlaLink="$G$27" lockText="1" noThreeD="1"/>
</file>

<file path=xl/ctrlProps/ctrlProp92.xml><?xml version="1.0" encoding="utf-8"?>
<formControlPr xmlns="http://schemas.microsoft.com/office/spreadsheetml/2009/9/main" objectType="CheckBox" fmlaLink="$G$28" lockText="1" noThreeD="1"/>
</file>

<file path=xl/ctrlProps/ctrlProp93.xml><?xml version="1.0" encoding="utf-8"?>
<formControlPr xmlns="http://schemas.microsoft.com/office/spreadsheetml/2009/9/main" objectType="CheckBox" fmlaLink="$G$29" lockText="1" noThreeD="1"/>
</file>

<file path=xl/ctrlProps/ctrlProp94.xml><?xml version="1.0" encoding="utf-8"?>
<formControlPr xmlns="http://schemas.microsoft.com/office/spreadsheetml/2009/9/main" objectType="CheckBox" fmlaLink="$G$30" lockText="1" noThreeD="1"/>
</file>

<file path=xl/ctrlProps/ctrlProp95.xml><?xml version="1.0" encoding="utf-8"?>
<formControlPr xmlns="http://schemas.microsoft.com/office/spreadsheetml/2009/9/main" objectType="CheckBox" fmlaLink="$G$31" lockText="1" noThreeD="1"/>
</file>

<file path=xl/ctrlProps/ctrlProp96.xml><?xml version="1.0" encoding="utf-8"?>
<formControlPr xmlns="http://schemas.microsoft.com/office/spreadsheetml/2009/9/main" objectType="CheckBox" fmlaLink="$G$33" lockText="1" noThreeD="1"/>
</file>

<file path=xl/ctrlProps/ctrlProp97.xml><?xml version="1.0" encoding="utf-8"?>
<formControlPr xmlns="http://schemas.microsoft.com/office/spreadsheetml/2009/9/main" objectType="CheckBox" fmlaLink="$G$34" lockText="1" noThreeD="1"/>
</file>

<file path=xl/ctrlProps/ctrlProp98.xml><?xml version="1.0" encoding="utf-8"?>
<formControlPr xmlns="http://schemas.microsoft.com/office/spreadsheetml/2009/9/main" objectType="CheckBox" fmlaLink="$G$35" lockText="1" noThreeD="1"/>
</file>

<file path=xl/ctrlProps/ctrlProp99.xml><?xml version="1.0" encoding="utf-8"?>
<formControlPr xmlns="http://schemas.microsoft.com/office/spreadsheetml/2009/9/main" objectType="CheckBox" fmlaLink="$G$37"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54250"/>
    <xdr:graphicFrame macro="">
      <xdr:nvGraphicFramePr>
        <xdr:cNvPr id="2" name="Chart 1" title="Chart">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47377" cy="2279650"/>
    <xdr:graphicFrame macro="">
      <xdr:nvGraphicFramePr>
        <xdr:cNvPr id="3" name="Chart 2" title="Chart">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2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2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2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2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2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2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2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19550" cy="2279650"/>
    <xdr:graphicFrame macro="">
      <xdr:nvGraphicFramePr>
        <xdr:cNvPr id="2" name="Chart 1" title="Chart">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3982277" cy="2228850"/>
    <xdr:graphicFrame macro="">
      <xdr:nvGraphicFramePr>
        <xdr:cNvPr id="3" name="Chart 2" title="Chart">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B00-000001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B00-000002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B00-000003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B00-000004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B00-000005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B00-000006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B00-000007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B00-000008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B00-000009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B00-00000A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B00-00000B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B00-00000C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B00-00000D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B00-00000E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B00-00000F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B00-000010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B00-000011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83050" cy="2241550"/>
    <xdr:graphicFrame macro="">
      <xdr:nvGraphicFramePr>
        <xdr:cNvPr id="2" name="Chart 1" title="Chart">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096577" cy="2292350"/>
    <xdr:graphicFrame macro="">
      <xdr:nvGraphicFramePr>
        <xdr:cNvPr id="3" name="Chart 2" title="Chart">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C00-00000B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C00-00000C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C00-00000D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C00-00000E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C00-00000F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C00-000010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C00-00001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12</xdr:col>
      <xdr:colOff>819150</xdr:colOff>
      <xdr:row>6</xdr:row>
      <xdr:rowOff>57151</xdr:rowOff>
    </xdr:from>
    <xdr:ext cx="4133850" cy="2292350"/>
    <xdr:graphicFrame macro="">
      <xdr:nvGraphicFramePr>
        <xdr:cNvPr id="2" name="Chart 1" title="Chart">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045777" cy="2114550"/>
    <xdr:graphicFrame macro="">
      <xdr:nvGraphicFramePr>
        <xdr:cNvPr id="3" name="Chart 2" title="Chart">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D00-00000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D00-00000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D00-00000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D00-00000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D00-00000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D00-00000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D00-000008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D00-000009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D00-00000A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D00-00000B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D00-00000C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D00-00000D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D00-00000E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D00-00000F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D00-000010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D00-00001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4</xdr:col>
      <xdr:colOff>447674</xdr:colOff>
      <xdr:row>71</xdr:row>
      <xdr:rowOff>95250</xdr:rowOff>
    </xdr:from>
    <xdr:to>
      <xdr:col>11</xdr:col>
      <xdr:colOff>104774</xdr:colOff>
      <xdr:row>89</xdr:row>
      <xdr:rowOff>47625</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238126</xdr:colOff>
      <xdr:row>20</xdr:row>
      <xdr:rowOff>95250</xdr:rowOff>
    </xdr:from>
    <xdr:to>
      <xdr:col>8</xdr:col>
      <xdr:colOff>31750</xdr:colOff>
      <xdr:row>31</xdr:row>
      <xdr:rowOff>57151</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190501</xdr:colOff>
      <xdr:row>7</xdr:row>
      <xdr:rowOff>142875</xdr:rowOff>
    </xdr:from>
    <xdr:to>
      <xdr:col>7</xdr:col>
      <xdr:colOff>914401</xdr:colOff>
      <xdr:row>17</xdr:row>
      <xdr:rowOff>38100</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119061</xdr:colOff>
      <xdr:row>34</xdr:row>
      <xdr:rowOff>9524</xdr:rowOff>
    </xdr:from>
    <xdr:to>
      <xdr:col>10</xdr:col>
      <xdr:colOff>561975</xdr:colOff>
      <xdr:row>54</xdr:row>
      <xdr:rowOff>9526</xdr:rowOff>
    </xdr:to>
    <xdr:graphicFrame macro="">
      <xdr:nvGraphicFramePr>
        <xdr:cNvPr id="9" name="Gráfico 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238124</xdr:colOff>
      <xdr:row>33</xdr:row>
      <xdr:rowOff>152400</xdr:rowOff>
    </xdr:from>
    <xdr:to>
      <xdr:col>20</xdr:col>
      <xdr:colOff>376237</xdr:colOff>
      <xdr:row>53</xdr:row>
      <xdr:rowOff>133350</xdr:rowOff>
    </xdr:to>
    <xdr:graphicFrame macro="">
      <xdr:nvGraphicFramePr>
        <xdr:cNvPr id="11" name="Gráfico 10">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100390</xdr:colOff>
      <xdr:row>66</xdr:row>
      <xdr:rowOff>42938</xdr:rowOff>
    </xdr:from>
    <xdr:ext cx="3549650" cy="2308224"/>
    <xdr:graphicFrame macro="">
      <xdr:nvGraphicFramePr>
        <xdr:cNvPr id="12" name="Chart 1" title="Chart">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twoCellAnchor>
    <xdr:from>
      <xdr:col>12</xdr:col>
      <xdr:colOff>243417</xdr:colOff>
      <xdr:row>6</xdr:row>
      <xdr:rowOff>178858</xdr:rowOff>
    </xdr:from>
    <xdr:to>
      <xdr:col>16</xdr:col>
      <xdr:colOff>264584</xdr:colOff>
      <xdr:row>16</xdr:row>
      <xdr:rowOff>63500</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296333</xdr:colOff>
      <xdr:row>20</xdr:row>
      <xdr:rowOff>74082</xdr:rowOff>
    </xdr:from>
    <xdr:to>
      <xdr:col>16</xdr:col>
      <xdr:colOff>137583</xdr:colOff>
      <xdr:row>30</xdr:row>
      <xdr:rowOff>190499</xdr:rowOff>
    </xdr:to>
    <xdr:graphicFrame macro="">
      <xdr:nvGraphicFramePr>
        <xdr:cNvPr id="6" name="Gráfico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937551</xdr:colOff>
      <xdr:row>6</xdr:row>
      <xdr:rowOff>100633</xdr:rowOff>
    </xdr:from>
    <xdr:ext cx="4263100" cy="2337767"/>
    <xdr:graphicFrame macro="">
      <xdr:nvGraphicFramePr>
        <xdr:cNvPr id="6" name="Chart 6" title="Chart">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197915</xdr:colOff>
      <xdr:row>6</xdr:row>
      <xdr:rowOff>76199</xdr:rowOff>
    </xdr:from>
    <xdr:ext cx="4050235" cy="2378973"/>
    <xdr:graphicFrame macro="">
      <xdr:nvGraphicFramePr>
        <xdr:cNvPr id="7" name="Chart 7" title="Chart">
          <a:extLst>
            <a:ext uri="{FF2B5EF4-FFF2-40B4-BE49-F238E27FC236}">
              <a16:creationId xmlns:a16="http://schemas.microsoft.com/office/drawing/2014/main" id="{00000000-0008-0000-0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twoCellAnchor>
    <xdr:from>
      <xdr:col>4</xdr:col>
      <xdr:colOff>475343</xdr:colOff>
      <xdr:row>6</xdr:row>
      <xdr:rowOff>57150</xdr:rowOff>
    </xdr:from>
    <xdr:to>
      <xdr:col>8</xdr:col>
      <xdr:colOff>542925</xdr:colOff>
      <xdr:row>19</xdr:row>
      <xdr:rowOff>49892</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12</xdr:col>
      <xdr:colOff>819150</xdr:colOff>
      <xdr:row>6</xdr:row>
      <xdr:rowOff>57150</xdr:rowOff>
    </xdr:from>
    <xdr:ext cx="4416702" cy="2441299"/>
    <xdr:graphicFrame macro="">
      <xdr:nvGraphicFramePr>
        <xdr:cNvPr id="2" name="Chart 1" title="Char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95250</xdr:rowOff>
    </xdr:from>
    <xdr:ext cx="4264852" cy="2447925"/>
    <xdr:graphicFrame macro="">
      <xdr:nvGraphicFramePr>
        <xdr:cNvPr id="3" name="Chart 2" title="Char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3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3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300-00000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300-00000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300-00000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300-00000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300-00000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300-00000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300-00000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300-00000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300-00000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300-00000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300-00000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300-00001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300-00001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12</xdr:col>
      <xdr:colOff>819150</xdr:colOff>
      <xdr:row>6</xdr:row>
      <xdr:rowOff>57150</xdr:rowOff>
    </xdr:from>
    <xdr:ext cx="4416702" cy="2441299"/>
    <xdr:graphicFrame macro="">
      <xdr:nvGraphicFramePr>
        <xdr:cNvPr id="2" name="Chart 1" title="Char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95250</xdr:rowOff>
    </xdr:from>
    <xdr:ext cx="4264852" cy="2447925"/>
    <xdr:graphicFrame macro="">
      <xdr:nvGraphicFramePr>
        <xdr:cNvPr id="3" name="Chart 2" title="Char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4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4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4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400-00000F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400-000010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400-00001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12</xdr:col>
      <xdr:colOff>819150</xdr:colOff>
      <xdr:row>6</xdr:row>
      <xdr:rowOff>57151</xdr:rowOff>
    </xdr:from>
    <xdr:ext cx="4146550" cy="2330449"/>
    <xdr:graphicFrame macro="">
      <xdr:nvGraphicFramePr>
        <xdr:cNvPr id="2" name="Chart 1" title="Chart">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09277" cy="2305050"/>
    <xdr:graphicFrame macro="">
      <xdr:nvGraphicFramePr>
        <xdr:cNvPr id="3" name="Chart 2" title="Chart">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500-00000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500-00000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500-00000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5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500-00000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500-00001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500-00001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12</xdr:col>
      <xdr:colOff>819150</xdr:colOff>
      <xdr:row>6</xdr:row>
      <xdr:rowOff>57151</xdr:rowOff>
    </xdr:from>
    <xdr:ext cx="4057650" cy="2203450"/>
    <xdr:graphicFrame macro="">
      <xdr:nvGraphicFramePr>
        <xdr:cNvPr id="2" name="Chart 1" title="Chart">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3982277" cy="2305049"/>
    <xdr:graphicFrame macro="">
      <xdr:nvGraphicFramePr>
        <xdr:cNvPr id="3" name="Chart 2" title="Chart">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6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6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600-00000B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6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6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6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6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600-000010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6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12</xdr:col>
      <xdr:colOff>819150</xdr:colOff>
      <xdr:row>6</xdr:row>
      <xdr:rowOff>57151</xdr:rowOff>
    </xdr:from>
    <xdr:ext cx="4133850" cy="2190750"/>
    <xdr:graphicFrame macro="">
      <xdr:nvGraphicFramePr>
        <xdr:cNvPr id="2" name="Chart 1" title="Chart">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096577" cy="2228850"/>
    <xdr:graphicFrame macro="">
      <xdr:nvGraphicFramePr>
        <xdr:cNvPr id="3" name="Chart 2" title="Chart">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7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7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7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7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7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700-00000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7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7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7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7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700-00000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7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7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7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7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700-00001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7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12</xdr:col>
      <xdr:colOff>819150</xdr:colOff>
      <xdr:row>6</xdr:row>
      <xdr:rowOff>57151</xdr:rowOff>
    </xdr:from>
    <xdr:ext cx="4108450" cy="2292350"/>
    <xdr:graphicFrame macro="">
      <xdr:nvGraphicFramePr>
        <xdr:cNvPr id="2" name="Chart 1" title="Chart">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121977" cy="2330450"/>
    <xdr:graphicFrame macro="">
      <xdr:nvGraphicFramePr>
        <xdr:cNvPr id="3" name="Chart 2" title="Chart">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800-00000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8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8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8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8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8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8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8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8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8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8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8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8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8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8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800-000010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8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12</xdr:col>
      <xdr:colOff>819150</xdr:colOff>
      <xdr:row>6</xdr:row>
      <xdr:rowOff>57151</xdr:rowOff>
    </xdr:from>
    <xdr:ext cx="4133850" cy="2203450"/>
    <xdr:graphicFrame macro="">
      <xdr:nvGraphicFramePr>
        <xdr:cNvPr id="2" name="Chart 1" title="Chart">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4058477" cy="2279650"/>
    <xdr:graphicFrame macro="">
      <xdr:nvGraphicFramePr>
        <xdr:cNvPr id="3" name="Chart 2" title="Chart">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900-00000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9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9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9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9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900-000006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9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9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9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9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900-00000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9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9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9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9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900-000010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9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12</xdr:col>
      <xdr:colOff>819150</xdr:colOff>
      <xdr:row>6</xdr:row>
      <xdr:rowOff>57151</xdr:rowOff>
    </xdr:from>
    <xdr:ext cx="3968750" cy="2216150"/>
    <xdr:graphicFrame macro="">
      <xdr:nvGraphicFramePr>
        <xdr:cNvPr id="2" name="Chart 1" title="Chart">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335723</xdr:colOff>
      <xdr:row>6</xdr:row>
      <xdr:rowOff>95251</xdr:rowOff>
    </xdr:from>
    <xdr:ext cx="3880677" cy="2190750"/>
    <xdr:graphicFrame macro="">
      <xdr:nvGraphicFramePr>
        <xdr:cNvPr id="3" name="Chart 2" title="Chart">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12</xdr:col>
      <xdr:colOff>51213</xdr:colOff>
      <xdr:row>39</xdr:row>
      <xdr:rowOff>160269</xdr:rowOff>
    </xdr:from>
    <xdr:ext cx="5386319" cy="3365224"/>
    <xdr:graphicFrame macro="">
      <xdr:nvGraphicFramePr>
        <xdr:cNvPr id="4" name="Chart 3" title="Chart">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203200</xdr:colOff>
          <xdr:row>22</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A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203200</xdr:colOff>
          <xdr:row>23</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A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203200</xdr:colOff>
          <xdr:row>24</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A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203200</xdr:colOff>
          <xdr:row>25</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A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203200</xdr:colOff>
          <xdr:row>26</xdr:row>
          <xdr:rowOff>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A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203200</xdr:colOff>
          <xdr:row>27</xdr:row>
          <xdr:rowOff>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A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203200</xdr:colOff>
          <xdr:row>28</xdr:row>
          <xdr:rowOff>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A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203200</xdr:colOff>
          <xdr:row>29</xdr:row>
          <xdr:rowOff>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A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203200</xdr:colOff>
          <xdr:row>30</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A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31750</xdr:rowOff>
        </xdr:from>
        <xdr:to>
          <xdr:col>6</xdr:col>
          <xdr:colOff>203200</xdr:colOff>
          <xdr:row>30</xdr:row>
          <xdr:rowOff>184150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A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31750</xdr:rowOff>
        </xdr:from>
        <xdr:to>
          <xdr:col>6</xdr:col>
          <xdr:colOff>203200</xdr:colOff>
          <xdr:row>32</xdr:row>
          <xdr:rowOff>165100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A00-00000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203200</xdr:colOff>
          <xdr:row>34</xdr:row>
          <xdr:rowOff>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A00-00000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203200</xdr:colOff>
          <xdr:row>35</xdr:row>
          <xdr:rowOff>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A00-00000D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203200</xdr:colOff>
          <xdr:row>37</xdr:row>
          <xdr:rowOff>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A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203200</xdr:colOff>
          <xdr:row>38</xdr:row>
          <xdr:rowOff>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A00-00000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203200</xdr:colOff>
          <xdr:row>36</xdr:row>
          <xdr:rowOff>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A00-000010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50800</xdr:rowOff>
        </xdr:from>
        <xdr:to>
          <xdr:col>6</xdr:col>
          <xdr:colOff>203200</xdr:colOff>
          <xdr:row>31</xdr:row>
          <xdr:rowOff>184150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A00-00001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6:V386" headerRowCount="0" headerRowDxfId="105" totalsRowDxfId="103" tableBorderDxfId="104">
  <tableColumns count="21">
    <tableColumn id="1" xr3:uid="{00000000-0010-0000-0100-000001000000}" name="Column1" dataDxfId="102"/>
    <tableColumn id="2" xr3:uid="{00000000-0010-0000-0100-000002000000}" name="Column2" dataDxfId="101"/>
    <tableColumn id="3" xr3:uid="{00000000-0010-0000-0100-000003000000}" name="Column3" dataDxfId="100"/>
    <tableColumn id="4" xr3:uid="{00000000-0010-0000-0100-000004000000}" name="Column4" dataDxfId="99"/>
    <tableColumn id="5" xr3:uid="{00000000-0010-0000-0100-000005000000}" name="Column5" dataDxfId="98"/>
    <tableColumn id="6" xr3:uid="{00000000-0010-0000-0100-000006000000}" name="Column6" dataDxfId="97"/>
    <tableColumn id="7" xr3:uid="{00000000-0010-0000-0100-000007000000}" name="Column7" dataDxfId="96"/>
    <tableColumn id="8" xr3:uid="{00000000-0010-0000-0100-000008000000}" name="Column8" dataDxfId="95"/>
    <tableColumn id="9" xr3:uid="{00000000-0010-0000-0100-000009000000}" name="Column9" dataDxfId="94"/>
    <tableColumn id="10" xr3:uid="{00000000-0010-0000-0100-00000A000000}" name="Column10" dataDxfId="93"/>
    <tableColumn id="11" xr3:uid="{00000000-0010-0000-0100-00000B000000}" name="Column11" dataDxfId="92"/>
    <tableColumn id="12" xr3:uid="{00000000-0010-0000-0100-00000C000000}" name="Column12" dataDxfId="91"/>
    <tableColumn id="13" xr3:uid="{00000000-0010-0000-0100-00000D000000}" name="Column13" dataDxfId="90"/>
    <tableColumn id="14" xr3:uid="{00000000-0010-0000-0100-00000E000000}" name="Column14" dataDxfId="89"/>
    <tableColumn id="15" xr3:uid="{00000000-0010-0000-0100-00000F000000}" name="Column15" dataDxfId="88"/>
    <tableColumn id="16" xr3:uid="{00000000-0010-0000-0100-000010000000}" name="Column16" dataDxfId="87"/>
    <tableColumn id="17" xr3:uid="{00000000-0010-0000-0100-000011000000}" name="Column17" dataDxfId="86"/>
    <tableColumn id="18" xr3:uid="{00000000-0010-0000-0100-000012000000}" name="Column18" dataDxfId="85"/>
    <tableColumn id="19" xr3:uid="{00000000-0010-0000-0100-000013000000}" name="Column19" dataDxfId="84"/>
    <tableColumn id="20" xr3:uid="{00000000-0010-0000-0100-000014000000}" name="Column20" dataDxfId="83"/>
    <tableColumn id="21" xr3:uid="{00000000-0010-0000-0100-000015000000}" name="Column21" dataDxfId="82"/>
  </tableColumns>
  <tableStyleInfo name="Debt Snowball-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Orange">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18" Type="http://schemas.openxmlformats.org/officeDocument/2006/relationships/ctrlProp" Target="../ctrlProps/ctrlProp134.xml"/><Relationship Id="rId3" Type="http://schemas.openxmlformats.org/officeDocument/2006/relationships/vmlDrawing" Target="../drawings/vmlDrawing8.v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 Type="http://schemas.openxmlformats.org/officeDocument/2006/relationships/drawing" Target="../drawings/drawing8.xml"/><Relationship Id="rId16" Type="http://schemas.openxmlformats.org/officeDocument/2006/relationships/ctrlProp" Target="../ctrlProps/ctrlProp132.xml"/><Relationship Id="rId20" Type="http://schemas.openxmlformats.org/officeDocument/2006/relationships/ctrlProp" Target="../ctrlProps/ctrlProp136.xml"/><Relationship Id="rId1" Type="http://schemas.openxmlformats.org/officeDocument/2006/relationships/printerSettings" Target="../printerSettings/printerSettings9.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5" Type="http://schemas.openxmlformats.org/officeDocument/2006/relationships/ctrlProp" Target="../ctrlProps/ctrlProp131.xml"/><Relationship Id="rId10" Type="http://schemas.openxmlformats.org/officeDocument/2006/relationships/ctrlProp" Target="../ctrlProps/ctrlProp126.xml"/><Relationship Id="rId19" Type="http://schemas.openxmlformats.org/officeDocument/2006/relationships/ctrlProp" Target="../ctrlProps/ctrlProp135.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18" Type="http://schemas.openxmlformats.org/officeDocument/2006/relationships/ctrlProp" Target="../ctrlProps/ctrlProp151.xml"/><Relationship Id="rId3" Type="http://schemas.openxmlformats.org/officeDocument/2006/relationships/vmlDrawing" Target="../drawings/vmlDrawing9.v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 Type="http://schemas.openxmlformats.org/officeDocument/2006/relationships/drawing" Target="../drawings/drawing9.xml"/><Relationship Id="rId16" Type="http://schemas.openxmlformats.org/officeDocument/2006/relationships/ctrlProp" Target="../ctrlProps/ctrlProp149.xml"/><Relationship Id="rId20" Type="http://schemas.openxmlformats.org/officeDocument/2006/relationships/ctrlProp" Target="../ctrlProps/ctrlProp153.xml"/><Relationship Id="rId1" Type="http://schemas.openxmlformats.org/officeDocument/2006/relationships/printerSettings" Target="../printerSettings/printerSettings10.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5" Type="http://schemas.openxmlformats.org/officeDocument/2006/relationships/ctrlProp" Target="../ctrlProps/ctrlProp148.xml"/><Relationship Id="rId10" Type="http://schemas.openxmlformats.org/officeDocument/2006/relationships/ctrlProp" Target="../ctrlProps/ctrlProp143.xml"/><Relationship Id="rId19" Type="http://schemas.openxmlformats.org/officeDocument/2006/relationships/ctrlProp" Target="../ctrlProps/ctrlProp152.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3" Type="http://schemas.openxmlformats.org/officeDocument/2006/relationships/vmlDrawing" Target="../drawings/vmlDrawing10.v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 Type="http://schemas.openxmlformats.org/officeDocument/2006/relationships/drawing" Target="../drawings/drawing10.xml"/><Relationship Id="rId16" Type="http://schemas.openxmlformats.org/officeDocument/2006/relationships/ctrlProp" Target="../ctrlProps/ctrlProp166.xml"/><Relationship Id="rId20" Type="http://schemas.openxmlformats.org/officeDocument/2006/relationships/ctrlProp" Target="../ctrlProps/ctrlProp170.xml"/><Relationship Id="rId1" Type="http://schemas.openxmlformats.org/officeDocument/2006/relationships/printerSettings" Target="../printerSettings/printerSettings11.bin"/><Relationship Id="rId6" Type="http://schemas.openxmlformats.org/officeDocument/2006/relationships/ctrlProp" Target="../ctrlProps/ctrlProp156.xml"/><Relationship Id="rId11" Type="http://schemas.openxmlformats.org/officeDocument/2006/relationships/ctrlProp" Target="../ctrlProps/ctrlProp161.xml"/><Relationship Id="rId5" Type="http://schemas.openxmlformats.org/officeDocument/2006/relationships/ctrlProp" Target="../ctrlProps/ctrlProp155.xml"/><Relationship Id="rId15" Type="http://schemas.openxmlformats.org/officeDocument/2006/relationships/ctrlProp" Target="../ctrlProps/ctrlProp165.xml"/><Relationship Id="rId10" Type="http://schemas.openxmlformats.org/officeDocument/2006/relationships/ctrlProp" Target="../ctrlProps/ctrlProp160.xml"/><Relationship Id="rId19" Type="http://schemas.openxmlformats.org/officeDocument/2006/relationships/ctrlProp" Target="../ctrlProps/ctrlProp169.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75.xml"/><Relationship Id="rId13" Type="http://schemas.openxmlformats.org/officeDocument/2006/relationships/ctrlProp" Target="../ctrlProps/ctrlProp180.xml"/><Relationship Id="rId18" Type="http://schemas.openxmlformats.org/officeDocument/2006/relationships/ctrlProp" Target="../ctrlProps/ctrlProp185.xml"/><Relationship Id="rId3" Type="http://schemas.openxmlformats.org/officeDocument/2006/relationships/vmlDrawing" Target="../drawings/vmlDrawing11.vml"/><Relationship Id="rId7" Type="http://schemas.openxmlformats.org/officeDocument/2006/relationships/ctrlProp" Target="../ctrlProps/ctrlProp174.xml"/><Relationship Id="rId12" Type="http://schemas.openxmlformats.org/officeDocument/2006/relationships/ctrlProp" Target="../ctrlProps/ctrlProp179.xml"/><Relationship Id="rId17" Type="http://schemas.openxmlformats.org/officeDocument/2006/relationships/ctrlProp" Target="../ctrlProps/ctrlProp184.xml"/><Relationship Id="rId2" Type="http://schemas.openxmlformats.org/officeDocument/2006/relationships/drawing" Target="../drawings/drawing11.xml"/><Relationship Id="rId16" Type="http://schemas.openxmlformats.org/officeDocument/2006/relationships/ctrlProp" Target="../ctrlProps/ctrlProp183.xml"/><Relationship Id="rId20" Type="http://schemas.openxmlformats.org/officeDocument/2006/relationships/ctrlProp" Target="../ctrlProps/ctrlProp187.xml"/><Relationship Id="rId1" Type="http://schemas.openxmlformats.org/officeDocument/2006/relationships/printerSettings" Target="../printerSettings/printerSettings12.bin"/><Relationship Id="rId6" Type="http://schemas.openxmlformats.org/officeDocument/2006/relationships/ctrlProp" Target="../ctrlProps/ctrlProp173.xml"/><Relationship Id="rId11" Type="http://schemas.openxmlformats.org/officeDocument/2006/relationships/ctrlProp" Target="../ctrlProps/ctrlProp178.xml"/><Relationship Id="rId5" Type="http://schemas.openxmlformats.org/officeDocument/2006/relationships/ctrlProp" Target="../ctrlProps/ctrlProp172.xml"/><Relationship Id="rId15" Type="http://schemas.openxmlformats.org/officeDocument/2006/relationships/ctrlProp" Target="../ctrlProps/ctrlProp182.xml"/><Relationship Id="rId10" Type="http://schemas.openxmlformats.org/officeDocument/2006/relationships/ctrlProp" Target="../ctrlProps/ctrlProp177.xml"/><Relationship Id="rId19" Type="http://schemas.openxmlformats.org/officeDocument/2006/relationships/ctrlProp" Target="../ctrlProps/ctrlProp186.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2.xml"/><Relationship Id="rId13" Type="http://schemas.openxmlformats.org/officeDocument/2006/relationships/ctrlProp" Target="../ctrlProps/ctrlProp197.xml"/><Relationship Id="rId18" Type="http://schemas.openxmlformats.org/officeDocument/2006/relationships/ctrlProp" Target="../ctrlProps/ctrlProp202.xml"/><Relationship Id="rId3" Type="http://schemas.openxmlformats.org/officeDocument/2006/relationships/vmlDrawing" Target="../drawings/vmlDrawing12.vml"/><Relationship Id="rId7" Type="http://schemas.openxmlformats.org/officeDocument/2006/relationships/ctrlProp" Target="../ctrlProps/ctrlProp191.xml"/><Relationship Id="rId12" Type="http://schemas.openxmlformats.org/officeDocument/2006/relationships/ctrlProp" Target="../ctrlProps/ctrlProp196.xml"/><Relationship Id="rId17" Type="http://schemas.openxmlformats.org/officeDocument/2006/relationships/ctrlProp" Target="../ctrlProps/ctrlProp201.xml"/><Relationship Id="rId2" Type="http://schemas.openxmlformats.org/officeDocument/2006/relationships/drawing" Target="../drawings/drawing12.xml"/><Relationship Id="rId16" Type="http://schemas.openxmlformats.org/officeDocument/2006/relationships/ctrlProp" Target="../ctrlProps/ctrlProp200.xml"/><Relationship Id="rId20" Type="http://schemas.openxmlformats.org/officeDocument/2006/relationships/ctrlProp" Target="../ctrlProps/ctrlProp204.xml"/><Relationship Id="rId1" Type="http://schemas.openxmlformats.org/officeDocument/2006/relationships/printerSettings" Target="../printerSettings/printerSettings13.bin"/><Relationship Id="rId6" Type="http://schemas.openxmlformats.org/officeDocument/2006/relationships/ctrlProp" Target="../ctrlProps/ctrlProp190.xml"/><Relationship Id="rId11" Type="http://schemas.openxmlformats.org/officeDocument/2006/relationships/ctrlProp" Target="../ctrlProps/ctrlProp195.xml"/><Relationship Id="rId5" Type="http://schemas.openxmlformats.org/officeDocument/2006/relationships/ctrlProp" Target="../ctrlProps/ctrlProp189.xml"/><Relationship Id="rId15" Type="http://schemas.openxmlformats.org/officeDocument/2006/relationships/ctrlProp" Target="../ctrlProps/ctrlProp199.xml"/><Relationship Id="rId10" Type="http://schemas.openxmlformats.org/officeDocument/2006/relationships/ctrlProp" Target="../ctrlProps/ctrlProp194.xml"/><Relationship Id="rId19" Type="http://schemas.openxmlformats.org/officeDocument/2006/relationships/ctrlProp" Target="../ctrlProps/ctrlProp203.xml"/><Relationship Id="rId4" Type="http://schemas.openxmlformats.org/officeDocument/2006/relationships/ctrlProp" Target="../ctrlProps/ctrlProp188.xml"/><Relationship Id="rId9" Type="http://schemas.openxmlformats.org/officeDocument/2006/relationships/ctrlProp" Target="../ctrlProps/ctrlProp193.xml"/><Relationship Id="rId14" Type="http://schemas.openxmlformats.org/officeDocument/2006/relationships/ctrlProp" Target="../ctrlProps/ctrlProp19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4.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5.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5.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6.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vmlDrawing" Target="../drawings/vmlDrawing6.v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6.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7.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3" Type="http://schemas.openxmlformats.org/officeDocument/2006/relationships/vmlDrawing" Target="../drawings/vmlDrawing7.v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 Type="http://schemas.openxmlformats.org/officeDocument/2006/relationships/drawing" Target="../drawings/drawing7.xml"/><Relationship Id="rId16" Type="http://schemas.openxmlformats.org/officeDocument/2006/relationships/ctrlProp" Target="../ctrlProps/ctrlProp115.xml"/><Relationship Id="rId20" Type="http://schemas.openxmlformats.org/officeDocument/2006/relationships/ctrlProp" Target="../ctrlProps/ctrlProp119.xml"/><Relationship Id="rId1" Type="http://schemas.openxmlformats.org/officeDocument/2006/relationships/printerSettings" Target="../printerSettings/printerSettings8.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5" Type="http://schemas.openxmlformats.org/officeDocument/2006/relationships/ctrlProp" Target="../ctrlProps/ctrlProp114.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4F04-E861-4446-B0A8-654A6CA33CEE}">
  <sheetPr>
    <tabColor rgb="FFFFC000"/>
  </sheetPr>
  <dimension ref="A2:P25"/>
  <sheetViews>
    <sheetView topLeftCell="A2" workbookViewId="0">
      <selection activeCell="J9" sqref="J9"/>
    </sheetView>
  </sheetViews>
  <sheetFormatPr baseColWidth="10" defaultColWidth="0" defaultRowHeight="12.5" zeroHeight="1"/>
  <cols>
    <col min="1" max="1" width="3.7265625" style="87" customWidth="1"/>
    <col min="2" max="2" width="24.453125" style="87" customWidth="1"/>
    <col min="3" max="3" width="3.7265625" style="87" customWidth="1"/>
    <col min="4" max="4" width="22.7265625" style="87" customWidth="1"/>
    <col min="5" max="5" width="3.7265625" style="87" customWidth="1"/>
    <col min="6" max="6" width="22" style="87" bestFit="1" customWidth="1"/>
    <col min="7" max="7" width="3.7265625" style="87" customWidth="1"/>
    <col min="8" max="8" width="13.1796875" style="87" customWidth="1"/>
    <col min="9" max="9" width="3.7265625" style="87" customWidth="1"/>
    <col min="10" max="10" width="19.1796875" style="87" bestFit="1" customWidth="1"/>
    <col min="11" max="11" width="8.1796875" style="87" customWidth="1"/>
    <col min="12" max="13" width="11.453125" style="87" customWidth="1"/>
    <col min="14" max="16" width="0" style="87" hidden="1" customWidth="1"/>
    <col min="17" max="16384" width="11.453125" style="87" hidden="1"/>
  </cols>
  <sheetData>
    <row r="2" spans="2:11" ht="35">
      <c r="B2" s="88" t="s">
        <v>115</v>
      </c>
      <c r="C2" s="88"/>
      <c r="D2" s="88"/>
      <c r="E2" s="88"/>
      <c r="F2" s="88"/>
      <c r="G2" s="88"/>
      <c r="H2" s="88"/>
      <c r="I2" s="88"/>
      <c r="J2" s="88"/>
      <c r="K2" s="88"/>
    </row>
    <row r="3" spans="2:11">
      <c r="B3" s="218" t="s">
        <v>157</v>
      </c>
      <c r="C3" s="218"/>
      <c r="D3" s="219"/>
      <c r="E3" s="219"/>
      <c r="F3" s="219"/>
      <c r="G3" s="219"/>
      <c r="H3" s="219"/>
      <c r="I3" s="219"/>
      <c r="J3" s="219"/>
      <c r="K3" s="219"/>
    </row>
    <row r="4" spans="2:11">
      <c r="B4" s="90"/>
      <c r="C4" s="89" t="s">
        <v>111</v>
      </c>
      <c r="D4" s="100"/>
      <c r="E4" s="89"/>
      <c r="F4" s="89"/>
      <c r="G4" s="89"/>
      <c r="H4" s="89"/>
      <c r="I4" s="89"/>
      <c r="J4" s="89"/>
      <c r="K4" s="89"/>
    </row>
    <row r="5" spans="2:11">
      <c r="B5" s="91"/>
      <c r="C5" s="89" t="s">
        <v>112</v>
      </c>
      <c r="D5" s="100"/>
      <c r="E5" s="89"/>
      <c r="F5" s="89"/>
      <c r="G5" s="89"/>
      <c r="H5" s="89"/>
      <c r="I5" s="89"/>
      <c r="J5" s="89"/>
      <c r="K5" s="89"/>
    </row>
    <row r="6" spans="2:11">
      <c r="B6" s="89"/>
      <c r="C6" s="89"/>
      <c r="D6" s="89"/>
      <c r="E6" s="89"/>
      <c r="F6" s="89"/>
      <c r="G6" s="89"/>
      <c r="H6" s="89"/>
      <c r="I6" s="89"/>
      <c r="J6" s="89"/>
      <c r="K6" s="89"/>
    </row>
    <row r="7" spans="2:11" ht="13" thickBot="1"/>
    <row r="8" spans="2:11" ht="13" thickBot="1">
      <c r="B8" s="96" t="s">
        <v>12</v>
      </c>
      <c r="D8" s="92" t="s">
        <v>73</v>
      </c>
      <c r="F8" s="92" t="s">
        <v>13</v>
      </c>
      <c r="H8" s="96" t="s">
        <v>14</v>
      </c>
      <c r="J8" s="96" t="s">
        <v>15</v>
      </c>
    </row>
    <row r="9" spans="2:11">
      <c r="B9" s="94" t="s">
        <v>66</v>
      </c>
      <c r="D9" s="94" t="s">
        <v>68</v>
      </c>
      <c r="F9" s="94" t="s">
        <v>76</v>
      </c>
      <c r="H9" s="94" t="s">
        <v>48</v>
      </c>
      <c r="J9" s="94" t="s">
        <v>57</v>
      </c>
    </row>
    <row r="10" spans="2:11">
      <c r="B10" s="93" t="s">
        <v>69</v>
      </c>
      <c r="D10" s="93" t="s">
        <v>58</v>
      </c>
      <c r="F10" s="93" t="s">
        <v>77</v>
      </c>
      <c r="H10" s="93" t="s">
        <v>49</v>
      </c>
      <c r="J10" s="93" t="s">
        <v>74</v>
      </c>
    </row>
    <row r="11" spans="2:11">
      <c r="B11" s="93" t="s">
        <v>67</v>
      </c>
      <c r="D11" s="93" t="s">
        <v>59</v>
      </c>
      <c r="F11" s="93" t="s">
        <v>78</v>
      </c>
      <c r="H11" s="93" t="s">
        <v>29</v>
      </c>
      <c r="J11" s="93" t="s">
        <v>75</v>
      </c>
    </row>
    <row r="12" spans="2:11">
      <c r="B12" s="93">
        <v>4</v>
      </c>
      <c r="D12" s="93" t="s">
        <v>0</v>
      </c>
      <c r="F12" s="93" t="s">
        <v>99</v>
      </c>
      <c r="H12" s="93">
        <v>4</v>
      </c>
      <c r="J12" s="93">
        <v>4</v>
      </c>
    </row>
    <row r="13" spans="2:11">
      <c r="B13" s="93">
        <v>5</v>
      </c>
      <c r="D13" s="93" t="s">
        <v>70</v>
      </c>
      <c r="F13" s="93" t="s">
        <v>79</v>
      </c>
      <c r="H13" s="93">
        <v>5</v>
      </c>
      <c r="J13" s="93">
        <v>5</v>
      </c>
    </row>
    <row r="14" spans="2:11">
      <c r="B14" s="93">
        <v>6</v>
      </c>
      <c r="D14" s="93" t="s">
        <v>1</v>
      </c>
      <c r="F14" s="93" t="s">
        <v>80</v>
      </c>
      <c r="H14" s="93">
        <v>6</v>
      </c>
      <c r="J14" s="93">
        <v>6</v>
      </c>
    </row>
    <row r="15" spans="2:11" ht="13" thickBot="1">
      <c r="B15" s="95">
        <v>7</v>
      </c>
      <c r="D15" s="93" t="s">
        <v>71</v>
      </c>
      <c r="F15" s="93" t="s">
        <v>81</v>
      </c>
      <c r="H15" s="95">
        <v>7</v>
      </c>
      <c r="J15" s="95">
        <v>7</v>
      </c>
    </row>
    <row r="16" spans="2:11">
      <c r="D16" s="93" t="s">
        <v>97</v>
      </c>
      <c r="F16" s="93" t="s">
        <v>82</v>
      </c>
    </row>
    <row r="17" spans="4:6">
      <c r="D17" s="93">
        <v>9</v>
      </c>
      <c r="F17" s="93" t="s">
        <v>47</v>
      </c>
    </row>
    <row r="18" spans="4:6">
      <c r="D18" s="93">
        <v>10</v>
      </c>
      <c r="F18" s="93">
        <v>10</v>
      </c>
    </row>
    <row r="19" spans="4:6">
      <c r="D19" s="93">
        <v>11</v>
      </c>
      <c r="F19" s="93">
        <v>11</v>
      </c>
    </row>
    <row r="20" spans="4:6">
      <c r="D20" s="93">
        <v>12</v>
      </c>
      <c r="F20" s="93">
        <v>12</v>
      </c>
    </row>
    <row r="21" spans="4:6">
      <c r="D21" s="93">
        <v>13</v>
      </c>
      <c r="F21" s="93">
        <v>13</v>
      </c>
    </row>
    <row r="22" spans="4:6">
      <c r="D22" s="93">
        <v>14</v>
      </c>
      <c r="F22" s="93">
        <v>14</v>
      </c>
    </row>
    <row r="23" spans="4:6">
      <c r="D23" s="93">
        <v>15</v>
      </c>
      <c r="F23" s="93">
        <v>15</v>
      </c>
    </row>
    <row r="24" spans="4:6">
      <c r="D24" s="93">
        <v>16</v>
      </c>
      <c r="F24" s="93">
        <v>16</v>
      </c>
    </row>
    <row r="25" spans="4:6" ht="13" thickBot="1">
      <c r="D25" s="95">
        <v>17</v>
      </c>
      <c r="F25" s="95">
        <v>17</v>
      </c>
    </row>
  </sheetData>
  <mergeCells count="1">
    <mergeCell ref="B3:K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9D1B-2CF9-461C-86DD-25898823CEF7}">
  <sheetPr>
    <outlinePr summaryBelow="0" summaryRight="0"/>
  </sheetPr>
  <dimension ref="B2:S144"/>
  <sheetViews>
    <sheetView showGridLines="0" topLeftCell="A2" zoomScaleNormal="100" workbookViewId="0">
      <selection activeCell="V16" sqref="V16"/>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119</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SUMIF(Agos!$H$43:$H$144,$M22,Agos!$D$43:$D$144))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SUMIF(Agos!$H$43:$H$144,$M23,Agos!$D$43:$D$144))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SUMIF(Agos!$H$43:$H$144,$M24,Agos!$D$43:$D$144))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SUMIF(Agos!$H$43:$H$144,$M25,Agos!$D$43:$D$144))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SUMIF(Agos!$H$43:$H$144,$M26,Agos!$D$43:$D$144))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SUMIF(Agos!$H$43:$H$144,$M27,Agos!$D$43:$D$144))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SUMIF(Agos!$H$43:$H$144,$M28,Agos!$D$43:$D$144))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SUMIF(Agos!$H$43:$H$144,$M29,Agos!$D$43:$D$144))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SUMIF(Agos!$H$43:$H$144,$M30,Agos!$D$43:$D$144))</f>
        <v>0</v>
      </c>
      <c r="P30" s="102"/>
    </row>
    <row r="31" spans="2:19" ht="16" thickBot="1">
      <c r="F31" s="102"/>
      <c r="G31" s="128"/>
      <c r="H31" s="214">
        <f>Config!$D$18</f>
        <v>10</v>
      </c>
      <c r="I31" s="97"/>
      <c r="J31" s="7"/>
      <c r="K31" s="12"/>
      <c r="L31" s="102"/>
      <c r="M31" s="213">
        <f>Config!$F$18</f>
        <v>10</v>
      </c>
      <c r="N31" s="126"/>
      <c r="O31" s="204">
        <f>IF(ISBLANK($M31), "", SUMIF(Agos!$H$43:$H$144,$M31,Agos!$D$43:$D$144))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SUMIF(Agos!$H$43:$H$144,$M32,Agos!$D$43:$D$144))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SUMIF(Agos!$H$43:$H$144,$M33,Agos!$D$43:$D$144))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SUMIF(Agos!$H$43:$H$144,$M34,Agos!$D$43:$D$144))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SUMIF(Agos!$H$43:$H$144,$M35,Agos!$D$43:$D$144))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SUMIF(Agos!$H$43:$H$144,$M36,Agos!$D$43:$D$144))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SUMIF(Agos!$H$43:$H$144,$M37,Agos!$D$43:$D$144))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SUMIF(Agos!$H$43:$H$144,$M38,Agos!$D$43:$D$144))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39" priority="6"/>
  </conditionalFormatting>
  <conditionalFormatting sqref="H22:H38">
    <cfRule type="duplicateValues" dxfId="38" priority="4"/>
    <cfRule type="expression" dxfId="37" priority="5">
      <formula>$G22</formula>
    </cfRule>
  </conditionalFormatting>
  <conditionalFormatting sqref="M22:M38">
    <cfRule type="duplicateValues" dxfId="36" priority="3"/>
  </conditionalFormatting>
  <conditionalFormatting sqref="Q22:Q27">
    <cfRule type="duplicateValues" dxfId="35" priority="2"/>
  </conditionalFormatting>
  <conditionalFormatting sqref="Q33:Q38">
    <cfRule type="duplicateValues" dxfId="34" priority="1"/>
  </conditionalFormatting>
  <dataValidations count="1">
    <dataValidation type="list" allowBlank="1" sqref="H43:I43 H44:H144" xr:uid="{3CEE4C26-3E06-4877-ADC8-10FBAE2AC9B8}">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DC38-B9B8-4682-A797-4BF5121F9937}">
  <sheetPr>
    <outlinePr summaryBelow="0" summaryRight="0"/>
  </sheetPr>
  <dimension ref="B2:S144"/>
  <sheetViews>
    <sheetView showGridLines="0" topLeftCell="A4" zoomScaleNormal="100" workbookViewId="0">
      <selection activeCell="U14" sqref="U14"/>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120</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SUMIF(Sept!$H$43:$H$144,$M22,Sept!$D$43:$D$144))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SUMIF(Sept!$H$43:$H$144,$M23,Sept!$D$43:$D$144))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SUMIF(Sept!$H$43:$H$144,$M24,Sept!$D$43:$D$144))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SUMIF(Sept!$H$43:$H$144,$M25,Sept!$D$43:$D$144))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SUMIF(Sept!$H$43:$H$144,$M26,Sept!$D$43:$D$144))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SUMIF(Sept!$H$43:$H$144,$M27,Sept!$D$43:$D$144))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SUMIF(Sept!$H$43:$H$144,$M28,Sept!$D$43:$D$144))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SUMIF(Sept!$H$43:$H$144,$M29,Sept!$D$43:$D$144))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SUMIF(Sept!$H$43:$H$144,$M30,Sept!$D$43:$D$144))</f>
        <v>0</v>
      </c>
      <c r="P30" s="102"/>
    </row>
    <row r="31" spans="2:19" ht="16" thickBot="1">
      <c r="F31" s="102"/>
      <c r="G31" s="128"/>
      <c r="H31" s="214">
        <f>Config!$D$18</f>
        <v>10</v>
      </c>
      <c r="I31" s="97"/>
      <c r="J31" s="7"/>
      <c r="K31" s="12"/>
      <c r="L31" s="102"/>
      <c r="M31" s="213">
        <f>Config!$F$18</f>
        <v>10</v>
      </c>
      <c r="N31" s="126"/>
      <c r="O31" s="204">
        <f>IF(ISBLANK($M31), "", SUMIF(Sept!$H$43:$H$144,$M31,Sept!$D$43:$D$144))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SUMIF(Sept!$H$43:$H$144,$M32,Sept!$D$43:$D$144))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SUMIF(Sept!$H$43:$H$144,$M33,Sept!$D$43:$D$144))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SUMIF(Sept!$H$43:$H$144,$M34,Sept!$D$43:$D$144))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SUMIF(Sept!$H$43:$H$144,$M35,Sept!$D$43:$D$144))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SUMIF(Sept!$H$43:$H$144,$M36,Sept!$D$43:$D$144))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SUMIF(Sept!$H$43:$H$144,$M37,Sept!$D$43:$D$144))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SUMIF(Sept!$H$43:$H$144,$M38,Sept!$D$43:$D$144))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33" priority="6"/>
  </conditionalFormatting>
  <conditionalFormatting sqref="H22:H38">
    <cfRule type="duplicateValues" dxfId="32" priority="4"/>
    <cfRule type="expression" dxfId="31" priority="5">
      <formula>$G22</formula>
    </cfRule>
  </conditionalFormatting>
  <conditionalFormatting sqref="M22:M38">
    <cfRule type="duplicateValues" dxfId="30" priority="3"/>
  </conditionalFormatting>
  <conditionalFormatting sqref="Q22:Q27">
    <cfRule type="duplicateValues" dxfId="29" priority="2"/>
  </conditionalFormatting>
  <conditionalFormatting sqref="Q33:Q38">
    <cfRule type="duplicateValues" dxfId="28" priority="1"/>
  </conditionalFormatting>
  <dataValidations count="1">
    <dataValidation type="list" allowBlank="1" sqref="H43:I43 H44:H144" xr:uid="{78790D88-077E-4C68-9844-DBBF3FB09738}">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F1B3-AEA0-4E0C-99AF-B92C821DB62C}">
  <sheetPr>
    <outlinePr summaryBelow="0" summaryRight="0"/>
  </sheetPr>
  <dimension ref="B2:S144"/>
  <sheetViews>
    <sheetView showGridLines="0" topLeftCell="A2" zoomScaleNormal="100" workbookViewId="0">
      <selection activeCell="R12" sqref="R12"/>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121</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SUMIF(Oct!$H$43:$H$144,$M22,Oct!$D$43:$D$144))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SUMIF(Oct!$H$43:$H$144,$M23,Oct!$D$43:$D$144))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SUMIF(Oct!$H$43:$H$144,$M24,Oct!$D$43:$D$144))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SUMIF(Oct!$H$43:$H$144,$M25,Oct!$D$43:$D$144))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SUMIF(Oct!$H$43:$H$144,$M26,Oct!$D$43:$D$144))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SUMIF(Oct!$H$43:$H$144,$M27,Oct!$D$43:$D$144))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SUMIF(Oct!$H$43:$H$144,$M28,Oct!$D$43:$D$144))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SUMIF(Oct!$H$43:$H$144,$M29,Oct!$D$43:$D$144))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SUMIF(Oct!$H$43:$H$144,$M30,Oct!$D$43:$D$144))</f>
        <v>0</v>
      </c>
      <c r="P30" s="102"/>
    </row>
    <row r="31" spans="2:19" ht="16" thickBot="1">
      <c r="F31" s="102"/>
      <c r="G31" s="128"/>
      <c r="H31" s="214">
        <f>Config!$D$18</f>
        <v>10</v>
      </c>
      <c r="I31" s="97"/>
      <c r="J31" s="7"/>
      <c r="K31" s="12"/>
      <c r="L31" s="102"/>
      <c r="M31" s="213">
        <f>Config!$F$18</f>
        <v>10</v>
      </c>
      <c r="N31" s="126"/>
      <c r="O31" s="204">
        <f>IF(ISBLANK($M31), "", SUMIF(Oct!$H$43:$H$144,$M31,Oct!$D$43:$D$144))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SUMIF(Oct!$H$43:$H$144,$M32,Oct!$D$43:$D$144))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SUMIF(Oct!$H$43:$H$144,$M33,Oct!$D$43:$D$144))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SUMIF(Oct!$H$43:$H$144,$M34,Oct!$D$43:$D$144))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SUMIF(Oct!$H$43:$H$144,$M35,Oct!$D$43:$D$144))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SUMIF(Oct!$H$43:$H$144,$M36,Oct!$D$43:$D$144))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SUMIF(Oct!$H$43:$H$144,$M37,Oct!$D$43:$D$144))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SUMIF(Oct!$H$43:$H$144,$M38,Oct!$D$43:$D$144))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27" priority="6"/>
  </conditionalFormatting>
  <conditionalFormatting sqref="H22:H38">
    <cfRule type="duplicateValues" dxfId="26" priority="4"/>
    <cfRule type="expression" dxfId="25" priority="5">
      <formula>$G22</formula>
    </cfRule>
  </conditionalFormatting>
  <conditionalFormatting sqref="M22:M38">
    <cfRule type="duplicateValues" dxfId="24" priority="3"/>
  </conditionalFormatting>
  <conditionalFormatting sqref="Q22:Q27">
    <cfRule type="duplicateValues" dxfId="23" priority="2"/>
  </conditionalFormatting>
  <conditionalFormatting sqref="Q33:Q38">
    <cfRule type="duplicateValues" dxfId="22" priority="1"/>
  </conditionalFormatting>
  <dataValidations count="1">
    <dataValidation type="list" allowBlank="1" sqref="H43:I43 H44:H144" xr:uid="{BEA31F86-B727-4E1C-8EDB-815CC30B4A0F}">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AA04-19C1-43DE-85DC-D36C1A4D23B7}">
  <sheetPr>
    <outlinePr summaryBelow="0" summaryRight="0"/>
  </sheetPr>
  <dimension ref="B2:S144"/>
  <sheetViews>
    <sheetView showGridLines="0" topLeftCell="A4" zoomScaleNormal="100" workbookViewId="0">
      <selection activeCell="S11" sqref="S11"/>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122</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SUMIF(Nov!$H$43:$H$144,$M22,Nov!$D$43:$D$144))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SUMIF(Nov!$H$43:$H$144,$M23,Nov!$D$43:$D$144))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SUMIF(Nov!$H$43:$H$144,$M24,Nov!$D$43:$D$144))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SUMIF(Nov!$H$43:$H$144,$M25,Nov!$D$43:$D$144))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SUMIF(Nov!$H$43:$H$144,$M26,Nov!$D$43:$D$144))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SUMIF(Nov!$H$43:$H$144,$M27,Nov!$D$43:$D$144))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SUMIF(Nov!$H$43:$H$144,$M28,Nov!$D$43:$D$144))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SUMIF(Nov!$H$43:$H$144,$M29,Nov!$D$43:$D$144))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SUMIF(Nov!$H$43:$H$144,$M30,Nov!$D$43:$D$144))</f>
        <v>0</v>
      </c>
      <c r="P30" s="102"/>
    </row>
    <row r="31" spans="2:19" ht="16" thickBot="1">
      <c r="F31" s="102"/>
      <c r="G31" s="128"/>
      <c r="H31" s="214">
        <f>Config!$D$18</f>
        <v>10</v>
      </c>
      <c r="I31" s="97"/>
      <c r="J31" s="7"/>
      <c r="K31" s="12"/>
      <c r="L31" s="102"/>
      <c r="M31" s="213">
        <f>Config!$F$18</f>
        <v>10</v>
      </c>
      <c r="N31" s="126"/>
      <c r="O31" s="204">
        <f>IF(ISBLANK($M31), "", SUMIF(Nov!$H$43:$H$144,$M31,Nov!$D$43:$D$144))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SUMIF(Nov!$H$43:$H$144,$M32,Nov!$D$43:$D$144))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SUMIF(Nov!$H$43:$H$144,$M33,Nov!$D$43:$D$144))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SUMIF(Nov!$H$43:$H$144,$M34,Nov!$D$43:$D$144))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SUMIF(Nov!$H$43:$H$144,$M35,Nov!$D$43:$D$144))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SUMIF(Nov!$H$43:$H$144,$M36,Nov!$D$43:$D$144))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SUMIF(Nov!$H$43:$H$144,$M37,Nov!$D$43:$D$144))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SUMIF(Nov!$H$43:$H$144,$M38,Nov!$D$43:$D$144))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21" priority="6"/>
  </conditionalFormatting>
  <conditionalFormatting sqref="H22:H38">
    <cfRule type="duplicateValues" dxfId="20" priority="4"/>
    <cfRule type="expression" dxfId="19" priority="5">
      <formula>$G22</formula>
    </cfRule>
  </conditionalFormatting>
  <conditionalFormatting sqref="M22:M38">
    <cfRule type="duplicateValues" dxfId="18" priority="3"/>
  </conditionalFormatting>
  <conditionalFormatting sqref="Q22:Q27">
    <cfRule type="duplicateValues" dxfId="17" priority="2"/>
  </conditionalFormatting>
  <conditionalFormatting sqref="Q33:Q38">
    <cfRule type="duplicateValues" dxfId="16" priority="1"/>
  </conditionalFormatting>
  <dataValidations count="1">
    <dataValidation type="list" allowBlank="1" sqref="H43:I43 H44:H144" xr:uid="{2BC81FD2-947E-497B-9FE3-5310C983700E}">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1A27-DE2A-4220-ACC1-0B075A2AD8B4}">
  <sheetPr>
    <outlinePr summaryBelow="0" summaryRight="0"/>
  </sheetPr>
  <dimension ref="B2:S144"/>
  <sheetViews>
    <sheetView showGridLines="0" topLeftCell="A2" zoomScaleNormal="100" workbookViewId="0">
      <selection activeCell="U15" sqref="U15"/>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123</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SUMIF(Dic!$H$43:$H$144,$M22,Dic!$D$43:$D$144))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SUMIF(Dic!$H$43:$H$144,$M23,Dic!$D$43:$D$144))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SUMIF(Dic!$H$43:$H$144,$M24,Dic!$D$43:$D$144))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SUMIF(Dic!$H$43:$H$144,$M25,Dic!$D$43:$D$144))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SUMIF(Dic!$H$43:$H$144,$M26,Dic!$D$43:$D$144))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SUMIF(Dic!$H$43:$H$144,$M27,Dic!$D$43:$D$144))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SUMIF(Dic!$H$43:$H$144,$M28,Dic!$D$43:$D$144))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SUMIF(Dic!$H$43:$H$144,$M29,Dic!$D$43:$D$144))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SUMIF(Dic!$H$43:$H$144,$M30,Dic!$D$43:$D$144))</f>
        <v>0</v>
      </c>
      <c r="P30" s="102"/>
    </row>
    <row r="31" spans="2:19" ht="16" thickBot="1">
      <c r="F31" s="102"/>
      <c r="G31" s="128"/>
      <c r="H31" s="214">
        <f>Config!$D$18</f>
        <v>10</v>
      </c>
      <c r="I31" s="97"/>
      <c r="J31" s="7"/>
      <c r="K31" s="12"/>
      <c r="L31" s="102"/>
      <c r="M31" s="213">
        <f>Config!$F$18</f>
        <v>10</v>
      </c>
      <c r="N31" s="126"/>
      <c r="O31" s="204">
        <f>IF(ISBLANK($M31), "", SUMIF(Dic!$H$43:$H$144,$M31,Dic!$D$43:$D$144))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SUMIF(Dic!$H$43:$H$144,$M32,Dic!$D$43:$D$144))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SUMIF(Dic!$H$43:$H$144,$M33,Dic!$D$43:$D$144))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SUMIF(Dic!$H$43:$H$144,$M34,Dic!$D$43:$D$144))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SUMIF(Dic!$H$43:$H$144,$M35,Dic!$D$43:$D$144))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SUMIF(Dic!$H$43:$H$144,$M36,Dic!$D$43:$D$144))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SUMIF(Dic!$H$43:$H$144,$M37,Dic!$D$43:$D$144))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SUMIF(Dic!$H$43:$H$144,$M38,Dic!$D$43:$D$144))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15" priority="6"/>
  </conditionalFormatting>
  <conditionalFormatting sqref="H22:H38">
    <cfRule type="duplicateValues" dxfId="14" priority="4"/>
    <cfRule type="expression" dxfId="13" priority="5">
      <formula>$G22</formula>
    </cfRule>
  </conditionalFormatting>
  <conditionalFormatting sqref="M22:M38">
    <cfRule type="duplicateValues" dxfId="12" priority="3"/>
  </conditionalFormatting>
  <conditionalFormatting sqref="Q22:Q27">
    <cfRule type="duplicateValues" dxfId="11" priority="2"/>
  </conditionalFormatting>
  <conditionalFormatting sqref="Q33:Q38">
    <cfRule type="duplicateValues" dxfId="10" priority="1"/>
  </conditionalFormatting>
  <dataValidations count="1">
    <dataValidation type="list" allowBlank="1" sqref="H43:I43 H44:H144" xr:uid="{4038CC69-A062-4352-AF5F-3E4C06DF5866}">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2F23-D450-094D-9FD4-22D82882DA3C}">
  <sheetPr codeName="Hoja3">
    <tabColor rgb="FF00B050"/>
    <outlinePr summaryBelow="0" summaryRight="0"/>
  </sheetPr>
  <dimension ref="A2:V71"/>
  <sheetViews>
    <sheetView showGridLines="0" topLeftCell="A13" zoomScale="90" zoomScaleNormal="90" workbookViewId="0">
      <selection activeCell="M67" sqref="M67"/>
    </sheetView>
  </sheetViews>
  <sheetFormatPr baseColWidth="10" defaultColWidth="0" defaultRowHeight="0" customHeight="1" zeroHeight="1"/>
  <cols>
    <col min="1" max="1" width="2.7265625" style="98" customWidth="1"/>
    <col min="2" max="2" width="19.1796875" style="98" customWidth="1"/>
    <col min="3" max="3" width="14.1796875" style="98" customWidth="1"/>
    <col min="4" max="4" width="12.7265625" style="98" customWidth="1"/>
    <col min="5" max="5" width="7" style="98" customWidth="1"/>
    <col min="6" max="9" width="14.7265625" style="98" customWidth="1"/>
    <col min="10" max="10" width="21.26953125" style="98" customWidth="1"/>
    <col min="11" max="11" width="14.7265625" style="98" customWidth="1"/>
    <col min="12" max="12" width="16.1796875" style="98" customWidth="1"/>
    <col min="13" max="14" width="12.7265625" style="98" customWidth="1"/>
    <col min="15" max="15" width="3.7265625" style="98" customWidth="1"/>
    <col min="16" max="16" width="19.1796875" style="98" bestFit="1" customWidth="1"/>
    <col min="17" max="18" width="12.7265625" style="98" customWidth="1"/>
    <col min="19" max="19" width="15.1796875" style="98" customWidth="1"/>
    <col min="20" max="21" width="12.7265625" style="98" customWidth="1"/>
    <col min="22" max="22" width="3.81640625" style="98" customWidth="1"/>
    <col min="23" max="16384" width="12.7265625" style="98" hidden="1"/>
  </cols>
  <sheetData>
    <row r="2" spans="2:12" ht="35">
      <c r="B2" s="80" t="s">
        <v>116</v>
      </c>
      <c r="C2" s="80"/>
      <c r="D2" s="80"/>
      <c r="E2" s="80"/>
      <c r="F2" s="80"/>
      <c r="G2" s="99"/>
      <c r="H2" s="99"/>
      <c r="I2" s="99"/>
      <c r="J2" s="99"/>
      <c r="K2" s="99"/>
      <c r="L2" s="99"/>
    </row>
    <row r="3" spans="2:12" ht="15.75" customHeight="1">
      <c r="B3" s="209" t="s">
        <v>161</v>
      </c>
      <c r="C3" s="82"/>
      <c r="D3" s="84"/>
      <c r="E3" s="84"/>
      <c r="F3" s="84"/>
      <c r="G3" s="100"/>
      <c r="H3" s="100"/>
      <c r="I3" s="100"/>
      <c r="J3" s="100"/>
      <c r="K3" s="100"/>
      <c r="L3" s="100"/>
    </row>
    <row r="4" spans="2:12" ht="15.75" customHeight="1">
      <c r="B4" s="209" t="s">
        <v>162</v>
      </c>
      <c r="C4" s="83"/>
      <c r="D4" s="83"/>
      <c r="E4" s="82"/>
      <c r="F4" s="84"/>
      <c r="G4" s="100"/>
      <c r="H4" s="100"/>
      <c r="I4" s="100"/>
      <c r="J4" s="100"/>
      <c r="K4" s="100"/>
      <c r="L4" s="100"/>
    </row>
    <row r="5" spans="2:12" ht="15.75" customHeight="1">
      <c r="B5" s="100"/>
      <c r="C5" s="83"/>
      <c r="D5" s="83"/>
      <c r="E5" s="82"/>
      <c r="F5" s="82"/>
      <c r="G5" s="100"/>
      <c r="H5" s="100"/>
      <c r="I5" s="100"/>
      <c r="J5" s="100"/>
      <c r="K5" s="100"/>
      <c r="L5" s="100"/>
    </row>
    <row r="6" spans="2:12" ht="15.75" customHeight="1">
      <c r="B6" s="100"/>
      <c r="C6" s="83"/>
      <c r="D6" s="82"/>
      <c r="E6" s="82"/>
      <c r="F6" s="82"/>
      <c r="G6" s="101"/>
      <c r="H6" s="101"/>
      <c r="I6" s="101"/>
      <c r="J6" s="101"/>
      <c r="K6" s="101"/>
      <c r="L6" s="101"/>
    </row>
    <row r="7" spans="2:12" ht="15.75" customHeight="1" thickBot="1">
      <c r="B7" s="102"/>
      <c r="C7" s="102"/>
      <c r="D7" s="102"/>
      <c r="E7" s="103"/>
      <c r="F7" s="102"/>
      <c r="G7" s="104"/>
      <c r="H7" s="102"/>
      <c r="I7" s="102"/>
      <c r="J7" s="102"/>
      <c r="K7" s="102"/>
      <c r="L7" s="102"/>
    </row>
    <row r="8" spans="2:12" ht="15.75" customHeight="1">
      <c r="B8" s="230" t="s">
        <v>9</v>
      </c>
      <c r="C8" s="231"/>
      <c r="D8" s="232"/>
      <c r="E8" s="105"/>
      <c r="F8" s="102"/>
      <c r="G8" s="104"/>
      <c r="H8" s="102"/>
      <c r="I8" s="102"/>
      <c r="J8" s="227" t="s">
        <v>141</v>
      </c>
      <c r="K8" s="297"/>
      <c r="L8" s="298"/>
    </row>
    <row r="9" spans="2:12" ht="15.75" customHeight="1" thickBot="1">
      <c r="B9" s="233">
        <f>+Ene!B9+Feb!B9+Mar!B9+Abr!B9+May!B9+Jun!B9+Jul!B9+Agos!B9+Sept!B9+Oct!B9+Nov!B9+Dic!B9</f>
        <v>5900</v>
      </c>
      <c r="C9" s="234"/>
      <c r="D9" s="235"/>
      <c r="E9" s="105"/>
      <c r="F9" s="102"/>
      <c r="G9" s="104"/>
      <c r="H9" s="102"/>
      <c r="I9" s="102"/>
      <c r="J9" s="118" t="s">
        <v>18</v>
      </c>
      <c r="K9" s="119" t="s">
        <v>19</v>
      </c>
      <c r="L9" s="120" t="s">
        <v>20</v>
      </c>
    </row>
    <row r="10" spans="2:12" ht="15.75" customHeight="1" thickBot="1">
      <c r="B10" s="236"/>
      <c r="C10" s="237"/>
      <c r="D10" s="238"/>
      <c r="E10" s="105"/>
      <c r="F10" s="102"/>
      <c r="G10" s="104"/>
      <c r="H10" s="102"/>
      <c r="I10" s="102"/>
      <c r="J10" s="166" t="str">
        <f>Config!H9</f>
        <v>Universidad</v>
      </c>
      <c r="K10" s="167">
        <f>IFERROR(VLOOKUP($J10,Ene!$Q$22:$S$27,2,0)+VLOOKUP($J10,Feb!$Q$22:$S$27,2,0)+VLOOKUP($J10,Mar!$Q$22:$S$27,2,0)+VLOOKUP($J10,Abr!$Q$22:$S$27,2,0)+VLOOKUP($J10,May!$Q$22:$S$27,2,0)+VLOOKUP($J10,Jun!$Q$22:$S$27,2,0)+VLOOKUP($J10,Jul!$Q$22:$S$27,2,0)+VLOOKUP($J10,Agos!$Q$22:$S$27,2,0)+VLOOKUP($J10,Sept!$Q$22:$S$27,2,0)+VLOOKUP($J10,Oct!$Q$22:$S$27,2,0)+VLOOKUP($J10,Nov!$Q$22:$S$27,2,0)+VLOOKUP($J10,Dic!$Q$22:$S$27,2,0),0)</f>
        <v>150</v>
      </c>
      <c r="L10" s="168">
        <f>IFERROR(VLOOKUP($J10,Ene!$Q$22:$S$27,3,0)+VLOOKUP($J10,Feb!$Q$22:$S$27,3,0)+VLOOKUP($J10,Mar!$Q$22:$S$27,3,0)+VLOOKUP($J10,Abr!$Q$22:$S$27,3,0)+VLOOKUP($J10,May!$Q$22:$S$27,3,0)+VLOOKUP($J10,Jun!$Q$22:$S$27,3,0)+VLOOKUP($J10,Jul!$Q$22:$S$27,3,0)+VLOOKUP($J10,Agos!$Q$22:$S$27,3,0)+VLOOKUP($J10,Sept!$Q$22:$S$27,3,0)+VLOOKUP($J10,Oct!$Q$22:$S$27,3,0)+VLOOKUP($J10,Nov!$Q$22:$S$27,3,0)+VLOOKUP($J10,Dic!$Q$22:$S$27,3,0),0)</f>
        <v>150</v>
      </c>
    </row>
    <row r="11" spans="2:12" ht="15.75" customHeight="1" thickBot="1">
      <c r="B11" s="102"/>
      <c r="C11" s="102"/>
      <c r="D11" s="172"/>
      <c r="E11" s="103"/>
      <c r="F11" s="102"/>
      <c r="G11" s="104"/>
      <c r="H11" s="103"/>
      <c r="I11" s="103"/>
      <c r="J11" s="152" t="str">
        <f>Config!H10</f>
        <v>Carro</v>
      </c>
      <c r="K11" s="126">
        <f>IFERROR(VLOOKUP($J11,Ene!$Q$22:$S$27,2,0)+VLOOKUP($J11,Feb!$Q$22:$S$27,2,0)+VLOOKUP($J11,Mar!$Q$22:$S$27,2,0)+VLOOKUP($J11,Abr!$Q$22:$S$27,2,0)+VLOOKUP($J11,May!$Q$22:$S$27,2,0)+VLOOKUP($J11,Jun!$Q$22:$S$27,2,0)+VLOOKUP($J11,Jul!$Q$22:$S$27,2,0)+VLOOKUP($J11,Agos!$Q$22:$S$27,2,0)+VLOOKUP($J11,Sept!$Q$22:$S$27,2,0)+VLOOKUP($J11,Oct!$Q$22:$S$27,2,0)+VLOOKUP($J11,Nov!$Q$22:$S$27,2,0)+VLOOKUP($J11,Dic!$Q$22:$S$27,2,0),0)</f>
        <v>300</v>
      </c>
      <c r="L11" s="127">
        <f>IFERROR(VLOOKUP($J11,Ene!$Q$22:$S$27,3,0)+VLOOKUP($J11,Feb!$Q$22:$S$27,3,0)+VLOOKUP($J11,Mar!$Q$22:$S$27,3,0)+VLOOKUP($J11,Abr!$Q$22:$S$27,3,0)+VLOOKUP($J11,May!$Q$22:$S$27,3,0)+VLOOKUP($J11,Jun!$Q$22:$S$27,3,0)+VLOOKUP($J11,Jul!$Q$22:$S$27,3,0)+VLOOKUP($J11,Agos!$Q$22:$S$27,3,0)+VLOOKUP($J11,Sept!$Q$22:$S$27,3,0)+VLOOKUP($J11,Oct!$Q$22:$S$27,3,0)+VLOOKUP($J11,Nov!$Q$22:$S$27,3,0)+VLOOKUP($J11,Dic!$Q$22:$S$27,3,0),0)</f>
        <v>500</v>
      </c>
    </row>
    <row r="12" spans="2:12" ht="15.75" customHeight="1">
      <c r="B12" s="230" t="s">
        <v>8</v>
      </c>
      <c r="C12" s="231"/>
      <c r="D12" s="232"/>
      <c r="E12" s="105"/>
      <c r="G12" s="179" t="s">
        <v>154</v>
      </c>
      <c r="H12" s="106"/>
      <c r="I12" s="106"/>
      <c r="J12" s="152" t="str">
        <f>Config!H11</f>
        <v>Vacaciones</v>
      </c>
      <c r="K12" s="126">
        <f>IFERROR(VLOOKUP($J12,Ene!$Q$22:$S$27,2,0)+VLOOKUP($J12,Feb!$Q$22:$S$27,2,0)+VLOOKUP($J12,Mar!$Q$22:$S$27,2,0)+VLOOKUP($J12,Abr!$Q$22:$S$27,2,0)+VLOOKUP($J12,May!$Q$22:$S$27,2,0)+VLOOKUP($J12,Jun!$Q$22:$S$27,2,0)+VLOOKUP($J12,Jul!$Q$22:$S$27,2,0)+VLOOKUP($J12,Agos!$Q$22:$S$27,2,0)+VLOOKUP($J12,Sept!$Q$22:$S$27,2,0)+VLOOKUP($J12,Oct!$Q$22:$S$27,2,0)+VLOOKUP($J12,Nov!$Q$22:$S$27,2,0)+VLOOKUP($J12,Dic!$Q$22:$S$27,2,0),0)</f>
        <v>100</v>
      </c>
      <c r="L12" s="127">
        <f>IFERROR(VLOOKUP($J12,Ene!$Q$22:$S$27,3,0)+VLOOKUP($J12,Feb!$Q$22:$S$27,3,0)+VLOOKUP($J12,Mar!$Q$22:$S$27,3,0)+VLOOKUP($J12,Abr!$Q$22:$S$27,3,0)+VLOOKUP($J12,May!$Q$22:$S$27,3,0)+VLOOKUP($J12,Jun!$Q$22:$S$27,3,0)+VLOOKUP($J12,Jul!$Q$22:$S$27,3,0)+VLOOKUP($J12,Agos!$Q$22:$S$27,3,0)+VLOOKUP($J12,Sept!$Q$22:$S$27,3,0)+VLOOKUP($J12,Oct!$Q$22:$S$27,3,0)+VLOOKUP($J12,Nov!$Q$22:$S$27,3,0)+VLOOKUP($J12,Dic!$Q$22:$S$27,3,0),0)</f>
        <v>100</v>
      </c>
    </row>
    <row r="13" spans="2:12" ht="15.75" customHeight="1">
      <c r="B13" s="233">
        <f>Ene!B13+Feb!B13+Mar!B13+Abr!B13+May!B13+Jun!B13+Jul!B13+Agos!B13+Sept!B13+Oct!B13+Nov!B13+Dic!B13</f>
        <v>4620</v>
      </c>
      <c r="C13" s="234"/>
      <c r="D13" s="235"/>
      <c r="E13" s="105"/>
      <c r="G13" s="301">
        <f>B13/B9</f>
        <v>0.7830508474576271</v>
      </c>
      <c r="H13" s="106"/>
      <c r="I13" s="106"/>
      <c r="J13" s="152">
        <f>Config!H12</f>
        <v>4</v>
      </c>
      <c r="K13" s="126">
        <f>IFERROR(VLOOKUP($J13,Ene!$Q$22:$S$27,2,0)+VLOOKUP($J13,Feb!$Q$22:$S$27,2,0)+VLOOKUP($J13,Mar!$Q$22:$S$27,2,0)+VLOOKUP($J13,Abr!$Q$22:$S$27,2,0)+VLOOKUP($J13,May!$Q$22:$S$27,2,0)+VLOOKUP($J13,Jun!$Q$22:$S$27,2,0)+VLOOKUP($J13,Jul!$Q$22:$S$27,2,0)+VLOOKUP($J13,Agos!$Q$22:$S$27,2,0)+VLOOKUP($J13,Sept!$Q$22:$S$27,2,0)+VLOOKUP($J13,Oct!$Q$22:$S$27,2,0)+VLOOKUP($J13,Nov!$Q$22:$S$27,2,0)+VLOOKUP($J13,Dic!$Q$22:$S$27,2,0),0)</f>
        <v>0</v>
      </c>
      <c r="L13" s="127">
        <f>IFERROR(VLOOKUP($J13,Ene!$Q$22:$S$27,3,0)+VLOOKUP($J13,Feb!$Q$22:$S$27,3,0)+VLOOKUP($J13,Mar!$Q$22:$S$27,3,0)+VLOOKUP($J13,Abr!$Q$22:$S$27,3,0)+VLOOKUP($J13,May!$Q$22:$S$27,3,0)+VLOOKUP($J13,Jun!$Q$22:$S$27,3,0)+VLOOKUP($J13,Jul!$Q$22:$S$27,3,0)+VLOOKUP($J13,Agos!$Q$22:$S$27,3,0)+VLOOKUP($J13,Sept!$Q$22:$S$27,3,0)+VLOOKUP($J13,Oct!$Q$22:$S$27,3,0)+VLOOKUP($J13,Nov!$Q$22:$S$27,3,0)+VLOOKUP($J13,Dic!$Q$22:$S$27,3,0),0)</f>
        <v>0</v>
      </c>
    </row>
    <row r="14" spans="2:12" ht="15.75" customHeight="1" thickBot="1">
      <c r="B14" s="236"/>
      <c r="C14" s="237"/>
      <c r="D14" s="238"/>
      <c r="E14" s="105"/>
      <c r="G14" s="301"/>
      <c r="H14" s="106"/>
      <c r="I14" s="106"/>
      <c r="J14" s="152">
        <f>Config!H13</f>
        <v>5</v>
      </c>
      <c r="K14" s="126">
        <f>IFERROR(VLOOKUP($J14,Ene!$Q$22:$S$27,2,0)+VLOOKUP($J14,Feb!$Q$22:$S$27,2,0)+VLOOKUP($J14,Mar!$Q$22:$S$27,2,0)+VLOOKUP($J14,Abr!$Q$22:$S$27,2,0)+VLOOKUP($J14,May!$Q$22:$S$27,2,0)+VLOOKUP($J14,Jun!$Q$22:$S$27,2,0)+VLOOKUP($J14,Jul!$Q$22:$S$27,2,0)+VLOOKUP($J14,Agos!$Q$22:$S$27,2,0)+VLOOKUP($J14,Sept!$Q$22:$S$27,2,0)+VLOOKUP($J14,Oct!$Q$22:$S$27,2,0)+VLOOKUP($J14,Nov!$Q$22:$S$27,2,0)+VLOOKUP($J14,Dic!$Q$22:$S$27,2,0),0)</f>
        <v>0</v>
      </c>
      <c r="L14" s="127">
        <f>IFERROR(VLOOKUP($J14,Ene!$Q$22:$S$27,3,0)+VLOOKUP($J14,Feb!$Q$22:$S$27,3,0)+VLOOKUP($J14,Mar!$Q$22:$S$27,3,0)+VLOOKUP($J14,Abr!$Q$22:$S$27,3,0)+VLOOKUP($J14,May!$Q$22:$S$27,3,0)+VLOOKUP($J14,Jun!$Q$22:$S$27,3,0)+VLOOKUP($J14,Jul!$Q$22:$S$27,3,0)+VLOOKUP($J14,Agos!$Q$22:$S$27,3,0)+VLOOKUP($J14,Sept!$Q$22:$S$27,3,0)+VLOOKUP($J14,Oct!$Q$22:$S$27,3,0)+VLOOKUP($J14,Nov!$Q$22:$S$27,3,0)+VLOOKUP($J14,Dic!$Q$22:$S$27,3,0),0)</f>
        <v>0</v>
      </c>
    </row>
    <row r="15" spans="2:12" ht="15.75" customHeight="1" thickBot="1">
      <c r="B15" s="102"/>
      <c r="C15" s="102"/>
      <c r="D15" s="172"/>
      <c r="E15" s="103"/>
      <c r="F15" s="102"/>
      <c r="G15" s="104"/>
      <c r="H15" s="106"/>
      <c r="I15" s="106"/>
      <c r="J15" s="169">
        <f>Config!H14</f>
        <v>6</v>
      </c>
      <c r="K15" s="188">
        <f>IFERROR(VLOOKUP($J15,Ene!$Q$22:$S$27,2,0)+VLOOKUP($J15,Feb!$Q$22:$S$27,2,0)+VLOOKUP($J15,Mar!$Q$22:$S$27,2,0)+VLOOKUP($J15,Abr!$Q$22:$S$27,2,0)+VLOOKUP($J15,May!$Q$22:$S$27,2,0)+VLOOKUP($J15,Jun!$Q$22:$S$27,2,0)+VLOOKUP($J15,Jul!$Q$22:$S$27,2,0)+VLOOKUP($J15,Agos!$Q$22:$S$27,2,0)+VLOOKUP($J15,Sept!$Q$22:$S$27,2,0)+VLOOKUP($J15,Oct!$Q$22:$S$27,2,0)+VLOOKUP($J15,Nov!$Q$22:$S$27,2,0)+VLOOKUP($J15,Dic!$Q$22:$S$27,2,0),0)</f>
        <v>0</v>
      </c>
      <c r="L15" s="189">
        <f>IFERROR(VLOOKUP($J15,Ene!$Q$22:$S$27,3,0)+VLOOKUP($J15,Feb!$Q$22:$S$27,3,0)+VLOOKUP($J15,Mar!$Q$22:$S$27,3,0)+VLOOKUP($J15,Abr!$Q$22:$S$27,3,0)+VLOOKUP($J15,May!$Q$22:$S$27,3,0)+VLOOKUP($J15,Jun!$Q$22:$S$27,3,0)+VLOOKUP($J15,Jul!$Q$22:$S$27,3,0)+VLOOKUP($J15,Agos!$Q$22:$S$27,3,0)+VLOOKUP($J15,Sept!$Q$22:$S$27,3,0)+VLOOKUP($J15,Oct!$Q$22:$S$27,3,0)+VLOOKUP($J15,Nov!$Q$22:$S$27,3,0)+VLOOKUP($J15,Dic!$Q$22:$S$27,3,0),0)</f>
        <v>0</v>
      </c>
    </row>
    <row r="16" spans="2:12" ht="15.75" customHeight="1" thickBot="1">
      <c r="B16" s="230" t="s">
        <v>10</v>
      </c>
      <c r="C16" s="231"/>
      <c r="D16" s="232"/>
      <c r="E16" s="105"/>
      <c r="F16" s="102"/>
      <c r="G16" s="102"/>
      <c r="H16" s="102"/>
      <c r="I16" s="102"/>
      <c r="J16" s="153" t="s">
        <v>2</v>
      </c>
      <c r="K16" s="154">
        <f>SUM(K10:K15)</f>
        <v>550</v>
      </c>
      <c r="L16" s="155">
        <f>SUM(L10:L15)</f>
        <v>750</v>
      </c>
    </row>
    <row r="17" spans="2:12" ht="15.75" customHeight="1">
      <c r="B17" s="233">
        <f>B9-B13</f>
        <v>1280</v>
      </c>
      <c r="C17" s="234"/>
      <c r="D17" s="235"/>
      <c r="E17" s="105"/>
      <c r="F17" s="102"/>
      <c r="G17" s="102"/>
      <c r="H17" s="102"/>
      <c r="I17" s="102"/>
      <c r="J17" s="102"/>
      <c r="K17" s="102"/>
      <c r="L17" s="102"/>
    </row>
    <row r="18" spans="2:12" ht="15.75" customHeight="1" thickBot="1">
      <c r="B18" s="236"/>
      <c r="C18" s="237"/>
      <c r="D18" s="238"/>
      <c r="E18" s="105"/>
      <c r="F18" s="102"/>
      <c r="G18" s="102"/>
      <c r="H18" s="102"/>
      <c r="I18" s="102"/>
      <c r="J18" s="102"/>
      <c r="K18" s="102"/>
      <c r="L18" s="102"/>
    </row>
    <row r="19" spans="2:12" s="195" customFormat="1" ht="8.25" customHeight="1">
      <c r="B19" s="216"/>
      <c r="C19" s="216"/>
      <c r="D19" s="216"/>
      <c r="E19" s="217"/>
      <c r="F19" s="77"/>
      <c r="G19" s="77"/>
      <c r="H19" s="77"/>
      <c r="I19" s="77"/>
      <c r="J19" s="77"/>
      <c r="K19" s="77"/>
      <c r="L19" s="77"/>
    </row>
    <row r="20" spans="2:12" s="195" customFormat="1" ht="3.75" customHeight="1">
      <c r="B20" s="196"/>
      <c r="C20" s="197"/>
      <c r="D20" s="197"/>
      <c r="E20" s="198"/>
      <c r="F20" s="84"/>
      <c r="G20" s="84"/>
      <c r="H20" s="84"/>
      <c r="I20" s="198"/>
      <c r="J20" s="84"/>
      <c r="K20" s="84"/>
      <c r="L20" s="199"/>
    </row>
    <row r="21" spans="2:12" ht="8.25" customHeight="1" thickBot="1">
      <c r="B21" s="102"/>
      <c r="C21" s="102"/>
      <c r="D21" s="102"/>
      <c r="E21" s="102"/>
      <c r="F21" s="102"/>
      <c r="G21" s="102"/>
      <c r="H21" s="102"/>
      <c r="I21" s="102"/>
      <c r="J21" s="102"/>
      <c r="K21" s="107"/>
      <c r="L21" s="102"/>
    </row>
    <row r="22" spans="2:12" ht="15.75" customHeight="1">
      <c r="B22" s="227" t="s">
        <v>137</v>
      </c>
      <c r="C22" s="221"/>
      <c r="D22" s="222"/>
      <c r="E22" s="102"/>
      <c r="I22" s="102"/>
      <c r="J22" s="227" t="s">
        <v>142</v>
      </c>
      <c r="K22" s="297"/>
      <c r="L22" s="298"/>
    </row>
    <row r="23" spans="2:12" ht="15.75" customHeight="1" thickBot="1">
      <c r="B23" s="108" t="s">
        <v>18</v>
      </c>
      <c r="C23" s="109" t="s">
        <v>60</v>
      </c>
      <c r="D23" s="110" t="s">
        <v>61</v>
      </c>
      <c r="E23" s="111"/>
      <c r="I23" s="102"/>
      <c r="J23" s="118" t="s">
        <v>18</v>
      </c>
      <c r="K23" s="119" t="s">
        <v>22</v>
      </c>
      <c r="L23" s="120" t="s">
        <v>17</v>
      </c>
    </row>
    <row r="24" spans="2:12" ht="15.75" customHeight="1">
      <c r="B24" s="166" t="str">
        <f>Config!B9</f>
        <v>Sueldo</v>
      </c>
      <c r="C24" s="123">
        <f>IFERROR(VLOOKUP($B24,Ene!$B$22:$E$28,3,0)+VLOOKUP($B24,Feb!$B$22:$E$28,3,0)+VLOOKUP($B24,Mar!$B$22:$E$28,3,0)+VLOOKUP($B24,Abr!$B$22:$E$28,3,0)+VLOOKUP($B24,May!$B$22:$E$28,3,0)+VLOOKUP($B24,Jun!$B$22:$E$28,3,0)+VLOOKUP($B24,Jul!$B$22:$E$28,3,0)+VLOOKUP($B24,Agos!$B$22:$E$28,3,0)+VLOOKUP($B24,Sept!$B$22:$E$28,3,0)+VLOOKUP($B24,Oct!$B$22:$E$28,3,0)+VLOOKUP($B24,Nov!$B$22:$E$28,3,0)+VLOOKUP($B24,Dic!$B$22:$E$28,3,0),0)</f>
        <v>4500</v>
      </c>
      <c r="D24" s="168">
        <f>IFERROR(VLOOKUP($B24,Ene!$B$22:$E$28,4,0)+VLOOKUP($B24,Feb!$B$22:$E$28,4,0)+VLOOKUP($B24,Mar!$B$22:$E$28,4,0)+VLOOKUP($B24,Abr!$B$22:$E$28,4,0)+VLOOKUP($B24,May!$B$22:$E$28,4,0)+VLOOKUP($B24,Jun!$B$22:$E$28,4,0)+VLOOKUP($B24,Jul!$B$22:$E$28,4,0)+VLOOKUP($B24,Agos!$B$22:$E$28,4,0)+VLOOKUP($B24,Sept!$B$22:$E$28,4,0)+VLOOKUP($B24,Oct!$B$22:$E$28,4,0)+VLOOKUP($B24,Nov!$B$22:$E$28,4,0)+VLOOKUP($B24,Dic!$B$22:$E$28,4,0),0)</f>
        <v>5000</v>
      </c>
      <c r="E24" s="172"/>
      <c r="I24" s="102"/>
      <c r="J24" s="121" t="str">
        <f>Config!J9</f>
        <v>Hipoteca</v>
      </c>
      <c r="K24" s="123">
        <f>IFERROR(VLOOKUP($J24,Ene!$Q$33:$S$38,2,0)+VLOOKUP($J24,Feb!$Q$33:$S$38,2,0)+VLOOKUP($J24,Mar!$Q$33:$S$38,2,0)+VLOOKUP($J24,Abr!$Q$33:$S$38,2,0)+VLOOKUP($J24,May!$Q$33:$S$38,2,0)+VLOOKUP($J24,Jun!$Q$33:$S$38,2,0)+(VLOOKUP($J24,Jul!$Q$33:$S$38,2,0)+VLOOKUP($J24,Agos!$Q$33:$S$38,2,0)+VLOOKUP($J24,Sept!$Q$33:$S$38,2,0)+VLOOKUP($J24,Oct!$Q$33:$S$38,2,0)+VLOOKUP($J24,Nov!$Q$33:$S$38,2,0)+VLOOKUP($J24,Dic!$Q$33:$S$38,2,0)),0)</f>
        <v>800</v>
      </c>
      <c r="L24" s="124">
        <f>IFERROR(VLOOKUP($J24,Ene!$Q$33:$S$38,3,0)+VLOOKUP($J24,Feb!$Q$33:$S$38,3,0)+VLOOKUP($J24,Mar!$Q$33:$S$38,3,0)+VLOOKUP($J24,Abr!$Q$33:$S$38,3,0)+VLOOKUP($J24,May!$Q$33:$S$38,3,0)+VLOOKUP($J24,Jun!$Q$33:$S$38,3,0)+(VLOOKUP($J24,Jul!$Q$33:$S$38,3,0)+VLOOKUP($J24,Agos!$Q$33:$S$38,3,0)+VLOOKUP($J24,Sept!$Q$33:$S$38,3,0)+VLOOKUP($J24,Oct!$Q$33:$S$38,3,0)+VLOOKUP($J24,Nov!$Q$33:$S$38,3,0)+VLOOKUP($J24,Dic!$Q$33:$S$38,3,0)),0)</f>
        <v>800</v>
      </c>
    </row>
    <row r="25" spans="2:12" ht="15.75" customHeight="1">
      <c r="B25" s="152" t="str">
        <f>Config!B10</f>
        <v>Ventas</v>
      </c>
      <c r="C25" s="123">
        <f>IFERROR(VLOOKUP($B25,Ene!$B$22:$E$28,3,0)+VLOOKUP($B25,Feb!$B$22:$E$28,3,0)+VLOOKUP($B25,Mar!$B$22:$E$28,3,0)+VLOOKUP($B25,Abr!$B$22:$E$28,3,0)+VLOOKUP($B25,May!$B$22:$E$28,3,0)+VLOOKUP($B25,Jun!$B$22:$E$28,3,0)+VLOOKUP($B25,Jul!$B$22:$E$28,3,0)+VLOOKUP($B25,Agos!$B$22:$E$28,3,0)+VLOOKUP($B25,Sept!$B$22:$E$28,3,0)+VLOOKUP($B25,Oct!$B$22:$E$28,3,0)+VLOOKUP($B25,Nov!$B$22:$E$28,3,0)+VLOOKUP($B25,Dic!$B$22:$E$28,3,0),0)</f>
        <v>500</v>
      </c>
      <c r="D25" s="124">
        <f>IFERROR(VLOOKUP($B25,Ene!$B$22:$E$28,4,0)+VLOOKUP($B25,Feb!$B$22:$E$28,4,0)+VLOOKUP($B25,Mar!$B$22:$E$28,4,0)+VLOOKUP($B25,Abr!$B$22:$E$28,4,0)+VLOOKUP($B25,May!$B$22:$E$28,4,0)+VLOOKUP($B25,Jun!$B$22:$E$28,4,0)+VLOOKUP($B25,Jul!$B$22:$E$28,4,0)+VLOOKUP($B25,Agos!$B$22:$E$28,4,0)+VLOOKUP($B25,Sept!$B$22:$E$28,4,0)+VLOOKUP($B25,Oct!$B$22:$E$28,4,0)+VLOOKUP($B25,Nov!$B$22:$E$28,4,0)+VLOOKUP($B25,Dic!$B$22:$E$28,4,0),0)</f>
        <v>600</v>
      </c>
      <c r="E25" s="172"/>
      <c r="I25" s="102"/>
      <c r="J25" s="152" t="str">
        <f>Config!J10</f>
        <v>Tarjeta de Crédito</v>
      </c>
      <c r="K25" s="126">
        <f>IFERROR(VLOOKUP($J25,Ene!$Q$33:$S$38,2,0)+VLOOKUP($J25,Feb!$Q$33:$S$38,2,0)+VLOOKUP($J25,Mar!$Q$33:$S$38,2,0)+VLOOKUP($J25,Abr!$Q$33:$S$38,2,0)+VLOOKUP($J25,May!$Q$33:$S$38,2,0)+VLOOKUP($J25,Jun!$Q$33:$S$38,2,0)+(VLOOKUP($J25,Jul!$Q$33:$S$38,2,0)+VLOOKUP($J25,Agos!$Q$33:$S$38,2,0)+VLOOKUP($J25,Sept!$Q$33:$S$38,2,0)+VLOOKUP($J25,Oct!$Q$33:$S$38,2,0)+VLOOKUP($J25,Nov!$Q$33:$S$38,2,0)+VLOOKUP($J25,Dic!$Q$33:$S$38,2,0)),0)</f>
        <v>100</v>
      </c>
      <c r="L25" s="127">
        <f>IFERROR(VLOOKUP($J25,Ene!$Q$33:$S$38,3,0)+VLOOKUP($J25,Feb!$Q$33:$S$38,3,0)+VLOOKUP($J25,Mar!$Q$33:$S$38,3,0)+VLOOKUP($J25,Abr!$Q$33:$S$38,3,0)+VLOOKUP($J25,May!$Q$33:$S$38,3,0)+VLOOKUP($J25,Jun!$Q$33:$S$38,3,0)+(VLOOKUP($J25,Jul!$Q$33:$S$38,3,0)+VLOOKUP($J25,Agos!$Q$33:$S$38,3,0)+VLOOKUP($J25,Sept!$Q$33:$S$38,3,0)+VLOOKUP($J25,Oct!$Q$33:$S$38,3,0)+VLOOKUP($J25,Nov!$Q$33:$S$38,3,0)+VLOOKUP($J25,Dic!$Q$33:$S$38,3,0)),0)</f>
        <v>100</v>
      </c>
    </row>
    <row r="26" spans="2:12" ht="15.75" customHeight="1">
      <c r="B26" s="152" t="str">
        <f>Config!B11</f>
        <v>Otros Ingresos</v>
      </c>
      <c r="C26" s="123">
        <f>IFERROR(VLOOKUP($B26,Ene!$B$22:$E$28,3,0)+VLOOKUP($B26,Feb!$B$22:$E$28,3,0)+VLOOKUP($B26,Mar!$B$22:$E$28,3,0)+VLOOKUP($B26,Abr!$B$22:$E$28,3,0)+VLOOKUP($B26,May!$B$22:$E$28,3,0)+VLOOKUP($B26,Jun!$B$22:$E$28,3,0)+VLOOKUP($B26,Jul!$B$22:$E$28,3,0)+VLOOKUP($B26,Agos!$B$22:$E$28,3,0)+VLOOKUP($B26,Sept!$B$22:$E$28,3,0)+VLOOKUP($B26,Oct!$B$22:$E$28,3,0)+VLOOKUP($B26,Nov!$B$22:$E$28,3,0)+VLOOKUP($B26,Dic!$B$22:$E$28,3,0),0)</f>
        <v>300</v>
      </c>
      <c r="D26" s="124">
        <f>IFERROR(VLOOKUP($B26,Ene!$B$22:$E$28,4,0)+VLOOKUP($B26,Feb!$B$22:$E$28,4,0)+VLOOKUP($B26,Mar!$B$22:$E$28,4,0)+VLOOKUP($B26,Abr!$B$22:$E$28,4,0)+VLOOKUP($B26,May!$B$22:$E$28,4,0)+VLOOKUP($B26,Jun!$B$22:$E$28,4,0)+VLOOKUP($B26,Jul!$B$22:$E$28,4,0)+VLOOKUP($B26,Agos!$B$22:$E$28,4,0)+VLOOKUP($B26,Sept!$B$22:$E$28,4,0)+VLOOKUP($B26,Oct!$B$22:$E$28,4,0)+VLOOKUP($B26,Nov!$B$22:$E$28,4,0)+VLOOKUP($B26,Dic!$B$22:$E$28,4,0),0)</f>
        <v>300</v>
      </c>
      <c r="E26" s="172"/>
      <c r="I26" s="102"/>
      <c r="J26" s="152" t="str">
        <f>Config!J11</f>
        <v>Prestamo Universidad</v>
      </c>
      <c r="K26" s="126">
        <f>IFERROR(VLOOKUP($J26,Ene!$Q$33:$S$38,2,0)+VLOOKUP($J26,Feb!$Q$33:$S$38,2,0)+VLOOKUP($J26,Mar!$Q$33:$S$38,2,0)+VLOOKUP($J26,Abr!$Q$33:$S$38,2,0)+VLOOKUP($J26,May!$Q$33:$S$38,2,0)+VLOOKUP($J26,Jun!$Q$33:$S$38,2,0)+(VLOOKUP($J26,Jul!$Q$33:$S$38,2,0)+VLOOKUP($J26,Agos!$Q$33:$S$38,2,0)+VLOOKUP($J26,Sept!$Q$33:$S$38,2,0)+VLOOKUP($J26,Oct!$Q$33:$S$38,2,0)+VLOOKUP($J26,Nov!$Q$33:$S$38,2,0)+VLOOKUP($J26,Dic!$Q$33:$S$38,2,0)),0)</f>
        <v>300</v>
      </c>
      <c r="L26" s="127">
        <f>IFERROR(VLOOKUP($J26,Ene!$Q$33:$S$38,3,0)+VLOOKUP($J26,Feb!$Q$33:$S$38,3,0)+VLOOKUP($J26,Mar!$Q$33:$S$38,3,0)+VLOOKUP($J26,Abr!$Q$33:$S$38,3,0)+VLOOKUP($J26,May!$Q$33:$S$38,3,0)+VLOOKUP($J26,Jun!$Q$33:$S$38,3,0)+(VLOOKUP($J26,Jul!$Q$33:$S$38,3,0)+VLOOKUP($J26,Agos!$Q$33:$S$38,3,0)+VLOOKUP($J26,Sept!$Q$33:$S$38,3,0)+VLOOKUP($J26,Oct!$Q$33:$S$38,3,0)+VLOOKUP($J26,Nov!$Q$33:$S$38,3,0)+VLOOKUP($J26,Dic!$Q$33:$S$38,3,0)),0)</f>
        <v>300</v>
      </c>
    </row>
    <row r="27" spans="2:12" ht="15.75" customHeight="1">
      <c r="B27" s="152">
        <f>Config!B12</f>
        <v>4</v>
      </c>
      <c r="C27" s="123">
        <f>IFERROR(VLOOKUP($B27,Ene!$B$22:$E$28,3,0)+VLOOKUP($B27,Feb!$B$22:$E$28,3,0)+VLOOKUP($B27,Mar!$B$22:$E$28,3,0)+VLOOKUP($B27,Abr!$B$22:$E$28,3,0)+VLOOKUP($B27,May!$B$22:$E$28,3,0)+VLOOKUP($B27,Jun!$B$22:$E$28,3,0)+VLOOKUP($B27,Jul!$B$22:$E$28,3,0)+VLOOKUP($B27,Agos!$B$22:$E$28,3,0)+VLOOKUP($B27,Sept!$B$22:$E$28,3,0)+VLOOKUP($B27,Oct!$B$22:$E$28,3,0)+VLOOKUP($B27,Nov!$B$22:$E$28,3,0)+VLOOKUP($B27,Dic!$B$22:$E$28,3,0),0)</f>
        <v>0</v>
      </c>
      <c r="D27" s="124">
        <f>IFERROR(VLOOKUP($B27,Ene!$B$22:$E$28,4,0)+VLOOKUP($B27,Feb!$B$22:$E$28,4,0)+VLOOKUP($B27,Mar!$B$22:$E$28,4,0)+VLOOKUP($B27,Abr!$B$22:$E$28,4,0)+VLOOKUP($B27,May!$B$22:$E$28,4,0)+VLOOKUP($B27,Jun!$B$22:$E$28,4,0)+VLOOKUP($B27,Jul!$B$22:$E$28,4,0)+VLOOKUP($B27,Agos!$B$22:$E$28,4,0)+VLOOKUP($B27,Sept!$B$22:$E$28,4,0)+VLOOKUP($B27,Oct!$B$22:$E$28,4,0)+VLOOKUP($B27,Nov!$B$22:$E$28,4,0)+VLOOKUP($B27,Dic!$B$22:$E$28,4,0),0)</f>
        <v>0</v>
      </c>
      <c r="E27" s="102"/>
      <c r="I27" s="102"/>
      <c r="J27" s="152">
        <f>Config!J12</f>
        <v>4</v>
      </c>
      <c r="K27" s="126">
        <f>IFERROR(VLOOKUP($J27,Ene!$Q$33:$S$38,2,0)+VLOOKUP($J27,Feb!$Q$33:$S$38,2,0)+VLOOKUP($J27,Mar!$Q$33:$S$38,2,0)+VLOOKUP($J27,Abr!$Q$33:$S$38,2,0)+VLOOKUP($J27,May!$Q$33:$S$38,2,0)+VLOOKUP($J27,Jun!$Q$33:$S$38,2,0)+(VLOOKUP($J27,Jul!$Q$33:$S$38,2,0)+VLOOKUP($J27,Agos!$Q$33:$S$38,2,0)+VLOOKUP($J27,Sept!$Q$33:$S$38,2,0)+VLOOKUP($J27,Oct!$Q$33:$S$38,2,0)+VLOOKUP($J27,Nov!$Q$33:$S$38,2,0)+VLOOKUP($J27,Dic!$Q$33:$S$38,2,0)),0)</f>
        <v>0</v>
      </c>
      <c r="L27" s="127">
        <f>IFERROR(VLOOKUP($J27,Ene!$Q$33:$S$38,3,0)+VLOOKUP($J27,Feb!$Q$33:$S$38,3,0)+VLOOKUP($J27,Mar!$Q$33:$S$38,3,0)+VLOOKUP($J27,Abr!$Q$33:$S$38,3,0)+VLOOKUP($J27,May!$Q$33:$S$38,3,0)+VLOOKUP($J27,Jun!$Q$33:$S$38,3,0)+(VLOOKUP($J27,Jul!$Q$33:$S$38,3,0)+VLOOKUP($J27,Agos!$Q$33:$S$38,3,0)+VLOOKUP($J27,Sept!$Q$33:$S$38,3,0)+VLOOKUP($J27,Oct!$Q$33:$S$38,3,0)+VLOOKUP($J27,Nov!$Q$33:$S$38,3,0)+VLOOKUP($J27,Dic!$Q$33:$S$38,3,0)),0)</f>
        <v>0</v>
      </c>
    </row>
    <row r="28" spans="2:12" ht="15.75" customHeight="1">
      <c r="B28" s="152">
        <f>Config!B13</f>
        <v>5</v>
      </c>
      <c r="C28" s="123">
        <f>IFERROR(VLOOKUP($B28,Ene!$B$22:$E$28,3,0)+VLOOKUP($B28,Feb!$B$22:$E$28,3,0)+VLOOKUP($B28,Mar!$B$22:$E$28,3,0)+VLOOKUP($B28,Abr!$B$22:$E$28,3,0)+VLOOKUP($B28,May!$B$22:$E$28,3,0)+VLOOKUP($B28,Jun!$B$22:$E$28,3,0)+VLOOKUP($B28,Jul!$B$22:$E$28,3,0)+VLOOKUP($B28,Agos!$B$22:$E$28,3,0)+VLOOKUP($B28,Sept!$B$22:$E$28,3,0)+VLOOKUP($B28,Oct!$B$22:$E$28,3,0)+VLOOKUP($B28,Nov!$B$22:$E$28,3,0)+VLOOKUP($B28,Dic!$B$22:$E$28,3,0),0)</f>
        <v>0</v>
      </c>
      <c r="D28" s="124">
        <f>IFERROR(VLOOKUP($B28,Ene!$B$22:$E$28,4,0)+VLOOKUP($B28,Feb!$B$22:$E$28,4,0)+VLOOKUP($B28,Mar!$B$22:$E$28,4,0)+VLOOKUP($B28,Abr!$B$22:$E$28,4,0)+VLOOKUP($B28,May!$B$22:$E$28,4,0)+VLOOKUP($B28,Jun!$B$22:$E$28,4,0)+VLOOKUP($B28,Jul!$B$22:$E$28,4,0)+VLOOKUP($B28,Agos!$B$22:$E$28,4,0)+VLOOKUP($B28,Sept!$B$22:$E$28,4,0)+VLOOKUP($B28,Oct!$B$22:$E$28,4,0)+VLOOKUP($B28,Nov!$B$22:$E$28,4,0)+VLOOKUP($B28,Dic!$B$22:$E$28,4,0),0)</f>
        <v>0</v>
      </c>
      <c r="E28" s="102"/>
      <c r="I28" s="102"/>
      <c r="J28" s="152">
        <f>Config!J13</f>
        <v>5</v>
      </c>
      <c r="K28" s="126">
        <f>IFERROR(VLOOKUP($J28,Ene!$Q$33:$S$38,2,0)+VLOOKUP($J28,Feb!$Q$33:$S$38,2,0)+VLOOKUP($J28,Mar!$Q$33:$S$38,2,0)+VLOOKUP($J28,Abr!$Q$33:$S$38,2,0)+VLOOKUP($J28,May!$Q$33:$S$38,2,0)+VLOOKUP($J28,Jun!$Q$33:$S$38,2,0)+(VLOOKUP($J28,Jul!$Q$33:$S$38,2,0)+VLOOKUP($J28,Agos!$Q$33:$S$38,2,0)+VLOOKUP($J28,Sept!$Q$33:$S$38,2,0)+VLOOKUP($J28,Oct!$Q$33:$S$38,2,0)+VLOOKUP($J28,Nov!$Q$33:$S$38,2,0)+VLOOKUP($J28,Dic!$Q$33:$S$38,2,0)),0)</f>
        <v>0</v>
      </c>
      <c r="L28" s="127">
        <f>IFERROR(VLOOKUP($J28,Ene!$Q$33:$S$38,3,0)+VLOOKUP($J28,Feb!$Q$33:$S$38,3,0)+VLOOKUP($J28,Mar!$Q$33:$S$38,3,0)+VLOOKUP($J28,Abr!$Q$33:$S$38,3,0)+VLOOKUP($J28,May!$Q$33:$S$38,3,0)+VLOOKUP($J28,Jun!$Q$33:$S$38,3,0)+(VLOOKUP($J28,Jul!$Q$33:$S$38,3,0)+VLOOKUP($J28,Agos!$Q$33:$S$38,3,0)+VLOOKUP($J28,Sept!$Q$33:$S$38,3,0)+VLOOKUP($J28,Oct!$Q$33:$S$38,3,0)+VLOOKUP($J28,Nov!$Q$33:$S$38,3,0)+VLOOKUP($J28,Dic!$Q$33:$S$38,3,0)),0)</f>
        <v>0</v>
      </c>
    </row>
    <row r="29" spans="2:12" ht="15.75" customHeight="1" thickBot="1">
      <c r="B29" s="152">
        <f>Config!B14</f>
        <v>6</v>
      </c>
      <c r="C29" s="123">
        <f>IFERROR(VLOOKUP($B29,Ene!$B$22:$E$28,3,0)+VLOOKUP($B29,Feb!$B$22:$E$28,3,0)+VLOOKUP($B29,Mar!$B$22:$E$28,3,0)+VLOOKUP($B29,Abr!$B$22:$E$28,3,0)+VLOOKUP($B29,May!$B$22:$E$28,3,0)+VLOOKUP($B29,Jun!$B$22:$E$28,3,0)+VLOOKUP($B29,Jul!$B$22:$E$28,3,0)+VLOOKUP($B29,Agos!$B$22:$E$28,3,0)+VLOOKUP($B29,Sept!$B$22:$E$28,3,0)+VLOOKUP($B29,Oct!$B$22:$E$28,3,0)+VLOOKUP($B29,Nov!$B$22:$E$28,3,0)+VLOOKUP($B29,Dic!$B$22:$E$28,3,0),0)</f>
        <v>0</v>
      </c>
      <c r="D29" s="124">
        <f>IFERROR(VLOOKUP($B29,Ene!$B$22:$E$28,4,0)+VLOOKUP($B29,Feb!$B$22:$E$28,4,0)+VLOOKUP($B29,Mar!$B$22:$E$28,4,0)+VLOOKUP($B29,Abr!$B$22:$E$28,4,0)+VLOOKUP($B29,May!$B$22:$E$28,4,0)+VLOOKUP($B29,Jun!$B$22:$E$28,4,0)+VLOOKUP($B29,Jul!$B$22:$E$28,4,0)+VLOOKUP($B29,Agos!$B$22:$E$28,4,0)+VLOOKUP($B29,Sept!$B$22:$E$28,4,0)+VLOOKUP($B29,Oct!$B$22:$E$28,4,0)+VLOOKUP($B29,Nov!$B$22:$E$28,4,0)+VLOOKUP($B29,Dic!$B$22:$E$28,4,0),0)</f>
        <v>0</v>
      </c>
      <c r="E29" s="102"/>
      <c r="I29" s="102"/>
      <c r="J29" s="152">
        <f>Config!J14</f>
        <v>6</v>
      </c>
      <c r="K29" s="130">
        <f>IFERROR(VLOOKUP($J29,Ene!$Q$33:$S$38,2,0)+VLOOKUP($J29,Feb!$Q$33:$S$38,2,0)+VLOOKUP($J29,Mar!$Q$33:$S$38,2,0)+VLOOKUP($J29,Abr!$Q$33:$S$38,2,0)+VLOOKUP($J29,May!$Q$33:$S$38,2,0)+VLOOKUP($J29,Jun!$Q$33:$S$38,2,0)+(VLOOKUP($J29,Jul!$Q$33:$S$38,2,0)+VLOOKUP($J29,Agos!$Q$33:$S$38,2,0)+VLOOKUP($J29,Sept!$Q$33:$S$38,2,0)+VLOOKUP($J29,Oct!$Q$33:$S$38,2,0)+VLOOKUP($J29,Nov!$Q$33:$S$38,2,0)+VLOOKUP($J29,Dic!$Q$33:$S$38,2,0)),0)</f>
        <v>0</v>
      </c>
      <c r="L29" s="131">
        <f>IFERROR(VLOOKUP($J29,Ene!$Q$33:$S$38,3,0)+VLOOKUP($J29,Feb!$Q$33:$S$38,3,0)+VLOOKUP($J29,Mar!$Q$33:$S$38,3,0)+VLOOKUP($J29,Abr!$Q$33:$S$38,3,0)+VLOOKUP($J29,May!$Q$33:$S$38,3,0)+VLOOKUP($J29,Jun!$Q$33:$S$38,3,0)+(VLOOKUP($J29,Jul!$Q$33:$S$38,3,0)+VLOOKUP($J29,Agos!$Q$33:$S$38,3,0)+VLOOKUP($J29,Sept!$Q$33:$S$38,3,0)+VLOOKUP($J29,Oct!$Q$33:$S$38,3,0)+VLOOKUP($J29,Nov!$Q$33:$S$38,3,0)+VLOOKUP($J29,Dic!$Q$33:$S$38,3,0)),0)</f>
        <v>0</v>
      </c>
    </row>
    <row r="30" spans="2:12" ht="15.75" customHeight="1" thickBot="1">
      <c r="B30" s="169">
        <f>Config!B15</f>
        <v>7</v>
      </c>
      <c r="C30" s="170">
        <f>IFERROR(VLOOKUP($B30,Ene!$B$22:$E$28,3,0)+VLOOKUP($B30,Feb!$B$22:$E$28,3,0)+VLOOKUP($B30,Mar!$B$22:$E$28,3,0)+VLOOKUP($B30,Abr!$B$22:$E$28,3,0)+VLOOKUP($B30,May!$B$22:$E$28,3,0)+VLOOKUP($B30,Jun!$B$22:$E$28,3,0)+VLOOKUP($B30,Jul!$B$22:$E$28,3,0)+VLOOKUP($B30,Agos!$B$22:$E$28,3,0)+VLOOKUP($B30,Sept!$B$22:$E$28,3,0)+VLOOKUP($B30,Oct!$B$22:$E$28,3,0)+VLOOKUP($B30,Nov!$B$22:$E$28,3,0)+VLOOKUP($B30,Dic!$B$22:$E$28,3,0),0)</f>
        <v>0</v>
      </c>
      <c r="D30" s="171">
        <f>IFERROR(VLOOKUP($B30,Ene!$B$22:$E$28,4,0)+VLOOKUP($B30,Feb!$B$22:$E$28,4,0)+VLOOKUP($B30,Mar!$B$22:$E$28,4,0)+VLOOKUP($B30,Abr!$B$22:$E$28,4,0)+VLOOKUP($B30,May!$B$22:$E$28,4,0)+VLOOKUP($B30,Jun!$B$22:$E$28,4,0)+VLOOKUP($B30,Jul!$B$22:$E$28,4,0)+VLOOKUP($B30,Agos!$B$22:$E$28,4,0)+VLOOKUP($B30,Sept!$B$22:$E$28,4,0)+VLOOKUP($B30,Oct!$B$22:$E$28,4,0)+VLOOKUP($B30,Nov!$B$22:$E$28,4,0)+VLOOKUP($B30,Dic!$B$22:$E$28,4,0),0)</f>
        <v>0</v>
      </c>
      <c r="E30" s="102"/>
      <c r="I30" s="102"/>
      <c r="J30" s="153" t="s">
        <v>2</v>
      </c>
      <c r="K30" s="154">
        <f>SUM(K24:K29)</f>
        <v>1200</v>
      </c>
      <c r="L30" s="155">
        <f>SUM(L24:L29)</f>
        <v>1200</v>
      </c>
    </row>
    <row r="31" spans="2:12" ht="15.75" customHeight="1" thickBot="1">
      <c r="B31" s="135" t="s">
        <v>2</v>
      </c>
      <c r="C31" s="137">
        <f t="shared" ref="C31:D31" si="0">SUM(C24:C30)</f>
        <v>5300</v>
      </c>
      <c r="D31" s="138">
        <f t="shared" si="0"/>
        <v>5900</v>
      </c>
      <c r="E31" s="102"/>
      <c r="I31" s="102"/>
    </row>
    <row r="35" spans="2:14" ht="12.75" customHeight="1">
      <c r="B35" s="227" t="s">
        <v>139</v>
      </c>
      <c r="C35" s="221"/>
      <c r="D35" s="222"/>
      <c r="E35" s="102"/>
      <c r="L35" s="227" t="s">
        <v>140</v>
      </c>
      <c r="M35" s="297"/>
      <c r="N35" s="298"/>
    </row>
    <row r="36" spans="2:14" ht="12.75" customHeight="1" thickBot="1">
      <c r="B36" s="151" t="s">
        <v>18</v>
      </c>
      <c r="C36" s="112" t="s">
        <v>62</v>
      </c>
      <c r="D36" s="113" t="s">
        <v>17</v>
      </c>
      <c r="E36" s="102"/>
      <c r="L36" s="114" t="s">
        <v>18</v>
      </c>
      <c r="M36" s="115" t="s">
        <v>60</v>
      </c>
      <c r="N36" s="116" t="s">
        <v>72</v>
      </c>
    </row>
    <row r="37" spans="2:14" ht="12.75" customHeight="1">
      <c r="B37" s="121" t="str">
        <f>Config!D9</f>
        <v>Renta</v>
      </c>
      <c r="C37" s="123">
        <f>IFERROR(VLOOKUP($B37,Ene!$H$22:$K$38,3,0)+VLOOKUP($B37,Feb!$H$22:$K$38,3,0)+VLOOKUP($B37,Mar!$H$22:$K$38,3,0)+VLOOKUP($B37,Abr!$H$22:$K$38,3,0)+VLOOKUP($B37,May!$H$22:$K$38,3,0)+VLOOKUP($B37,Jun!$H$22:$K$38,3,0)+VLOOKUP($B37,Jul!$H$22:$K$38,3,0)+VLOOKUP($B37,Agos!$H$22:$K$38,3,0)+VLOOKUP($B37,Sept!$H$22:$K$38,3,0)+VLOOKUP($B37,Oct!$H$22:$K$38,3,0)+VLOOKUP($B37,Nov!$H$22:$K$38,3,0)+VLOOKUP($B37,Dic!$H$22:$K$38,3,0),0)</f>
        <v>900</v>
      </c>
      <c r="D37" s="124">
        <f>IFERROR(VLOOKUP($B37,Ene!$H$22:$K$38,4,0)+VLOOKUP($B37,Feb!$H$22:$K$38,4,0)+VLOOKUP($B37,Mar!$H$22:$K$38,4,0)+VLOOKUP($B37,Abr!$H$22:$K$38,4,0)+VLOOKUP($B37,May!$H$22:$K$38,4,0)+VLOOKUP($B37,Jun!$H$22:$K$38,4,0)+VLOOKUP($B37,Jul!$H$22:$K$38,4,0)+VLOOKUP($B37,Agos!$H$22:$K$38,4,0)+VLOOKUP($B37,Sept!$H$22:$K$38,4,0)+VLOOKUP($B37,Oct!$H$22:$K$38,4,0)+VLOOKUP($B37,Nov!$H$22:$K$38,4,0)+VLOOKUP($B37,Dic!$H$22:$K$38,4,0),0)</f>
        <v>900</v>
      </c>
      <c r="E37" s="180"/>
      <c r="L37" s="166" t="str">
        <f>Config!F9</f>
        <v>Supermercado</v>
      </c>
      <c r="M37" s="167">
        <f>IFERROR(VLOOKUP($L37,Ene!$M$22:$O$38,2,0)+VLOOKUP($L37,Feb!$M$22:$O$38,2,0)+VLOOKUP($L37,Mar!$M$22:$O$38,2,0)+VLOOKUP($L37,Abr!$M$22:$O$38,2,0)+VLOOKUP($L37,May!$M$22:$O$38,2,0)+VLOOKUP($L37,Jun!$M$22:$O$38,2,0)+VLOOKUP($L37,Jul!$M$22:$O$38,2,0)+VLOOKUP($L37,Agos!$M$22:$O$38,2,0)+VLOOKUP($L37,Sept!$M$22:$O$38,2,0)+VLOOKUP($L37,Oct!$M$22:$O$38,2,0)+VLOOKUP($L37,Nov!$M$22:$O$38,2,0)+VLOOKUP($L37,Dic!$M$22:$O$38,2,0),0)</f>
        <v>250</v>
      </c>
      <c r="N37" s="168">
        <f>IFERROR(VLOOKUP($L37,Ene!$M$22:$O$38,3,0)+VLOOKUP($L37,Feb!$M$22:$O$38,3,0)+VLOOKUP($L37,Mar!$M$22:$O$38,3,0)+VLOOKUP($L37,Abr!$M$22:$O$38,3,0)+VLOOKUP($L37,May!$M$22:$O$38,3,0)+VLOOKUP($L37,Jun!$M$22:$O$38,3,0)+VLOOKUP($L37,Jul!$M$22:$O$38,3,0)+VLOOKUP($L37,Agos!$M$22:$O$38,3,0)+VLOOKUP($L37,Sept!$M$22:$O$38,3,0)+VLOOKUP($L37,Oct!$M$22:$O$38,3,0)+VLOOKUP($L37,Nov!$M$22:$O$38,3,0)+VLOOKUP($L37,Dic!$M$22:$O$38,3,0),0)</f>
        <v>0</v>
      </c>
    </row>
    <row r="38" spans="2:14" ht="12.75" customHeight="1">
      <c r="B38" s="152" t="str">
        <f>Config!D10</f>
        <v>Electricidad</v>
      </c>
      <c r="C38" s="126">
        <f>IFERROR(VLOOKUP($B38,Ene!$H$22:$K$38,3,0)+VLOOKUP($B38,Feb!$H$22:$K$38,3,0)+VLOOKUP($B38,Mar!$H$22:$K$38,3,0)+VLOOKUP($B38,Abr!$H$22:$K$38,3,0)+VLOOKUP($B38,May!$H$22:$K$38,3,0)+VLOOKUP($B38,Jun!$H$22:$K$38,3,0)+VLOOKUP($B38,Jul!$H$22:$K$38,3,0)+VLOOKUP($B38,Agos!$H$22:$K$38,3,0)+VLOOKUP($B38,Sept!$H$22:$K$38,3,0)+VLOOKUP($B38,Oct!$H$22:$K$38,3,0)+VLOOKUP($B38,Nov!$H$22:$K$38,3,0)+VLOOKUP($B38,Dic!$H$22:$K$38,3,0),0)</f>
        <v>100</v>
      </c>
      <c r="D38" s="127">
        <f>IFERROR(VLOOKUP($B38,Ene!$H$22:$K$38,4,0)+VLOOKUP($B38,Feb!$H$22:$K$38,4,0)+VLOOKUP($B38,Mar!$H$22:$K$38,4,0)+VLOOKUP($B38,Abr!$H$22:$K$38,4,0)+VLOOKUP($B38,May!$H$22:$K$38,4,0)+VLOOKUP($B38,Jun!$H$22:$K$38,4,0)+VLOOKUP($B38,Jul!$H$22:$K$38,4,0)+VLOOKUP($B38,Agos!$H$22:$K$38,4,0)+VLOOKUP($B38,Sept!$H$22:$K$38,4,0)+VLOOKUP($B38,Oct!$H$22:$K$38,4,0)+VLOOKUP($B38,Nov!$H$22:$K$38,4,0)+VLOOKUP($B38,Dic!$H$22:$K$38,4,0),0)</f>
        <v>100</v>
      </c>
      <c r="E38" s="180"/>
      <c r="L38" s="152" t="str">
        <f>Config!F10</f>
        <v>Domicilios</v>
      </c>
      <c r="M38" s="126">
        <f>IFERROR(VLOOKUP($L38,Ene!$M$22:$O$38,2,0)+VLOOKUP($L38,Feb!$M$22:$O$38,2,0)+VLOOKUP($L38,Mar!$M$22:$O$38,2,0)+VLOOKUP($L38,Abr!$M$22:$O$38,2,0)+VLOOKUP($L38,May!$M$22:$O$38,2,0)+VLOOKUP($L38,Jun!$M$22:$O$38,2,0)+VLOOKUP($L38,Jul!$M$22:$O$38,2,0)+VLOOKUP($L38,Agos!$M$22:$O$38,2,0)+VLOOKUP($L38,Sept!$M$22:$O$38,2,0)+VLOOKUP($L38,Oct!$M$22:$O$38,2,0)+VLOOKUP($L38,Nov!$M$22:$O$38,2,0)+VLOOKUP($L38,Dic!$M$22:$O$38,2,0),0)</f>
        <v>100</v>
      </c>
      <c r="N38" s="127">
        <f>IFERROR(VLOOKUP($L38,Ene!$M$22:$O$38,3,0)+VLOOKUP($L38,Feb!$M$22:$O$38,3,0)+VLOOKUP($L38,Mar!$M$22:$O$38,3,0)+VLOOKUP($L38,Abr!$M$22:$O$38,3,0)+VLOOKUP($L38,May!$M$22:$O$38,3,0)+VLOOKUP($L38,Jun!$M$22:$O$38,3,0)+VLOOKUP($L38,Jul!$M$22:$O$38,3,0)+VLOOKUP($L38,Agos!$M$22:$O$38,3,0)+VLOOKUP($L38,Sept!$M$22:$O$38,3,0)+VLOOKUP($L38,Oct!$M$22:$O$38,3,0)+VLOOKUP($L38,Nov!$M$22:$O$38,3,0)+VLOOKUP($L38,Dic!$M$22:$O$38,3,0),0)</f>
        <v>230</v>
      </c>
    </row>
    <row r="39" spans="2:14" ht="12.75" customHeight="1">
      <c r="B39" s="152" t="str">
        <f>Config!D11</f>
        <v>Agua</v>
      </c>
      <c r="C39" s="126">
        <f>IFERROR(VLOOKUP($B39,Ene!$H$22:$K$38,3,0)+VLOOKUP($B39,Feb!$H$22:$K$38,3,0)+VLOOKUP($B39,Mar!$H$22:$K$38,3,0)+VLOOKUP($B39,Abr!$H$22:$K$38,3,0)+VLOOKUP($B39,May!$H$22:$K$38,3,0)+VLOOKUP($B39,Jun!$H$22:$K$38,3,0)+VLOOKUP($B39,Jul!$H$22:$K$38,3,0)+VLOOKUP($B39,Agos!$H$22:$K$38,3,0)+VLOOKUP($B39,Sept!$H$22:$K$38,3,0)+VLOOKUP($B39,Oct!$H$22:$K$38,3,0)+VLOOKUP($B39,Nov!$H$22:$K$38,3,0)+VLOOKUP($B39,Dic!$H$22:$K$38,3,0),0)</f>
        <v>60</v>
      </c>
      <c r="D39" s="127">
        <f>IFERROR(VLOOKUP($B39,Ene!$H$22:$K$38,4,0)+VLOOKUP($B39,Feb!$H$22:$K$38,4,0)+VLOOKUP($B39,Mar!$H$22:$K$38,4,0)+VLOOKUP($B39,Abr!$H$22:$K$38,4,0)+VLOOKUP($B39,May!$H$22:$K$38,4,0)+VLOOKUP($B39,Jun!$H$22:$K$38,4,0)+VLOOKUP($B39,Jul!$H$22:$K$38,4,0)+VLOOKUP($B39,Agos!$H$22:$K$38,4,0)+VLOOKUP($B39,Sept!$H$22:$K$38,4,0)+VLOOKUP($B39,Oct!$H$22:$K$38,4,0)+VLOOKUP($B39,Nov!$H$22:$K$38,4,0)+VLOOKUP($B39,Dic!$H$22:$K$38,4,0),0)</f>
        <v>60</v>
      </c>
      <c r="E39" s="180"/>
      <c r="L39" s="152" t="str">
        <f>Config!F11</f>
        <v>Compras</v>
      </c>
      <c r="M39" s="126">
        <f>IFERROR(VLOOKUP($L39,Ene!$M$22:$O$38,2,0)+VLOOKUP($L39,Feb!$M$22:$O$38,2,0)+VLOOKUP($L39,Mar!$M$22:$O$38,2,0)+VLOOKUP($L39,Abr!$M$22:$O$38,2,0)+VLOOKUP($L39,May!$M$22:$O$38,2,0)+VLOOKUP($L39,Jun!$M$22:$O$38,2,0)+VLOOKUP($L39,Jul!$M$22:$O$38,2,0)+VLOOKUP($L39,Agos!$M$22:$O$38,2,0)+VLOOKUP($L39,Sept!$M$22:$O$38,2,0)+VLOOKUP($L39,Oct!$M$22:$O$38,2,0)+VLOOKUP($L39,Nov!$M$22:$O$38,2,0)+VLOOKUP($L39,Dic!$M$22:$O$38,2,0),0)</f>
        <v>100</v>
      </c>
      <c r="N39" s="127">
        <f>IFERROR(VLOOKUP($L39,Ene!$M$22:$O$38,3,0)+VLOOKUP($L39,Feb!$M$22:$O$38,3,0)+VLOOKUP($L39,Mar!$M$22:$O$38,3,0)+VLOOKUP($L39,Abr!$M$22:$O$38,3,0)+VLOOKUP($L39,May!$M$22:$O$38,3,0)+VLOOKUP($L39,Jun!$M$22:$O$38,3,0)+VLOOKUP($L39,Jul!$M$22:$O$38,3,0)+VLOOKUP($L39,Agos!$M$22:$O$38,3,0)+VLOOKUP($L39,Sept!$M$22:$O$38,3,0)+VLOOKUP($L39,Oct!$M$22:$O$38,3,0)+VLOOKUP($L39,Nov!$M$22:$O$38,3,0)+VLOOKUP($L39,Dic!$M$22:$O$38,3,0),0)</f>
        <v>530</v>
      </c>
    </row>
    <row r="40" spans="2:14" ht="12.75" customHeight="1">
      <c r="B40" s="152" t="str">
        <f>Config!D12</f>
        <v>Gas</v>
      </c>
      <c r="C40" s="126">
        <f>IFERROR(VLOOKUP($B40,Ene!$H$22:$K$38,3,0)+VLOOKUP($B40,Feb!$H$22:$K$38,3,0)+VLOOKUP($B40,Mar!$H$22:$K$38,3,0)+VLOOKUP($B40,Abr!$H$22:$K$38,3,0)+VLOOKUP($B40,May!$H$22:$K$38,3,0)+VLOOKUP($B40,Jun!$H$22:$K$38,3,0)+VLOOKUP($B40,Jul!$H$22:$K$38,3,0)+VLOOKUP($B40,Agos!$H$22:$K$38,3,0)+VLOOKUP($B40,Sept!$H$22:$K$38,3,0)+VLOOKUP($B40,Oct!$H$22:$K$38,3,0)+VLOOKUP($B40,Nov!$H$22:$K$38,3,0)+VLOOKUP($B40,Dic!$H$22:$K$38,3,0),0)</f>
        <v>120</v>
      </c>
      <c r="D40" s="127">
        <f>IFERROR(VLOOKUP($B40,Ene!$H$22:$K$38,4,0)+VLOOKUP($B40,Feb!$H$22:$K$38,4,0)+VLOOKUP($B40,Mar!$H$22:$K$38,4,0)+VLOOKUP($B40,Abr!$H$22:$K$38,4,0)+VLOOKUP($B40,May!$H$22:$K$38,4,0)+VLOOKUP($B40,Jun!$H$22:$K$38,4,0)+VLOOKUP($B40,Jul!$H$22:$K$38,4,0)+VLOOKUP($B40,Agos!$H$22:$K$38,4,0)+VLOOKUP($B40,Sept!$H$22:$K$38,4,0)+VLOOKUP($B40,Oct!$H$22:$K$38,4,0)+VLOOKUP($B40,Nov!$H$22:$K$38,4,0)+VLOOKUP($B40,Dic!$H$22:$K$38,4,0),0)</f>
        <v>120</v>
      </c>
      <c r="E40" s="180"/>
      <c r="L40" s="152" t="str">
        <f>Config!F12</f>
        <v>Rappi</v>
      </c>
      <c r="M40" s="126">
        <f>IFERROR(VLOOKUP($L40,Ene!$M$22:$O$38,2,0)+VLOOKUP($L40,Feb!$M$22:$O$38,2,0)+VLOOKUP($L40,Mar!$M$22:$O$38,2,0)+VLOOKUP($L40,Abr!$M$22:$O$38,2,0)+VLOOKUP($L40,May!$M$22:$O$38,2,0)+VLOOKUP($L40,Jun!$M$22:$O$38,2,0)+VLOOKUP($L40,Jul!$M$22:$O$38,2,0)+VLOOKUP($L40,Agos!$M$22:$O$38,2,0)+VLOOKUP($L40,Sept!$M$22:$O$38,2,0)+VLOOKUP($L40,Oct!$M$22:$O$38,2,0)+VLOOKUP($L40,Nov!$M$22:$O$38,2,0)+VLOOKUP($L40,Dic!$M$22:$O$38,2,0),0)</f>
        <v>80</v>
      </c>
      <c r="N40" s="127">
        <f>IFERROR(VLOOKUP($L40,Ene!$M$22:$O$38,3,0)+VLOOKUP($L40,Feb!$M$22:$O$38,3,0)+VLOOKUP($L40,Mar!$M$22:$O$38,3,0)+VLOOKUP($L40,Abr!$M$22:$O$38,3,0)+VLOOKUP($L40,May!$M$22:$O$38,3,0)+VLOOKUP($L40,Jun!$M$22:$O$38,3,0)+VLOOKUP($L40,Jul!$M$22:$O$38,3,0)+VLOOKUP($L40,Agos!$M$22:$O$38,3,0)+VLOOKUP($L40,Sept!$M$22:$O$38,3,0)+VLOOKUP($L40,Oct!$M$22:$O$38,3,0)+VLOOKUP($L40,Nov!$M$22:$O$38,3,0)+VLOOKUP($L40,Dic!$M$22:$O$38,3,0),0)</f>
        <v>0</v>
      </c>
    </row>
    <row r="41" spans="2:14" ht="12.75" customHeight="1">
      <c r="B41" s="152" t="str">
        <f>Config!D13</f>
        <v>Teléfono</v>
      </c>
      <c r="C41" s="126">
        <f>IFERROR(VLOOKUP($B41,Ene!$H$22:$K$38,3,0)+VLOOKUP($B41,Feb!$H$22:$K$38,3,0)+VLOOKUP($B41,Mar!$H$22:$K$38,3,0)+VLOOKUP($B41,Abr!$H$22:$K$38,3,0)+VLOOKUP($B41,May!$H$22:$K$38,3,0)+VLOOKUP($B41,Jun!$H$22:$K$38,3,0)+VLOOKUP($B41,Jul!$H$22:$K$38,3,0)+VLOOKUP($B41,Agos!$H$22:$K$38,3,0)+VLOOKUP($B41,Sept!$H$22:$K$38,3,0)+VLOOKUP($B41,Oct!$H$22:$K$38,3,0)+VLOOKUP($B41,Nov!$H$22:$K$38,3,0)+VLOOKUP($B41,Dic!$H$22:$K$38,3,0),0)</f>
        <v>70</v>
      </c>
      <c r="D41" s="127">
        <f>IFERROR(VLOOKUP($B41,Ene!$H$22:$K$38,4,0)+VLOOKUP($B41,Feb!$H$22:$K$38,4,0)+VLOOKUP($B41,Mar!$H$22:$K$38,4,0)+VLOOKUP($B41,Abr!$H$22:$K$38,4,0)+VLOOKUP($B41,May!$H$22:$K$38,4,0)+VLOOKUP($B41,Jun!$H$22:$K$38,4,0)+VLOOKUP($B41,Jul!$H$22:$K$38,4,0)+VLOOKUP($B41,Agos!$H$22:$K$38,4,0)+VLOOKUP($B41,Sept!$H$22:$K$38,4,0)+VLOOKUP($B41,Oct!$H$22:$K$38,4,0)+VLOOKUP($B41,Nov!$H$22:$K$38,4,0)+VLOOKUP($B41,Dic!$H$22:$K$38,4,0),0)</f>
        <v>70</v>
      </c>
      <c r="E41" s="180"/>
      <c r="L41" s="152" t="str">
        <f>Config!F13</f>
        <v>Bar</v>
      </c>
      <c r="M41" s="126">
        <f>IFERROR(VLOOKUP($L41,Ene!$M$22:$O$38,2,0)+VLOOKUP($L41,Feb!$M$22:$O$38,2,0)+VLOOKUP($L41,Mar!$M$22:$O$38,2,0)+VLOOKUP($L41,Abr!$M$22:$O$38,2,0)+VLOOKUP($L41,May!$M$22:$O$38,2,0)+VLOOKUP($L41,Jun!$M$22:$O$38,2,0)+VLOOKUP($L41,Jul!$M$22:$O$38,2,0)+VLOOKUP($L41,Agos!$M$22:$O$38,2,0)+VLOOKUP($L41,Sept!$M$22:$O$38,2,0)+VLOOKUP($L41,Oct!$M$22:$O$38,2,0)+VLOOKUP($L41,Nov!$M$22:$O$38,2,0)+VLOOKUP($L41,Dic!$M$22:$O$38,2,0),0)</f>
        <v>100</v>
      </c>
      <c r="N41" s="127">
        <f>IFERROR(VLOOKUP($L41,Ene!$M$22:$O$38,3,0)+VLOOKUP($L41,Feb!$M$22:$O$38,3,0)+VLOOKUP($L41,Mar!$M$22:$O$38,3,0)+VLOOKUP($L41,Abr!$M$22:$O$38,3,0)+VLOOKUP($L41,May!$M$22:$O$38,3,0)+VLOOKUP($L41,Jun!$M$22:$O$38,3,0)+VLOOKUP($L41,Jul!$M$22:$O$38,3,0)+VLOOKUP($L41,Agos!$M$22:$O$38,3,0)+VLOOKUP($L41,Sept!$M$22:$O$38,3,0)+VLOOKUP($L41,Oct!$M$22:$O$38,3,0)+VLOOKUP($L41,Nov!$M$22:$O$38,3,0)+VLOOKUP($L41,Dic!$M$22:$O$38,3,0),0)</f>
        <v>120</v>
      </c>
    </row>
    <row r="42" spans="2:14" ht="12.75" customHeight="1">
      <c r="B42" s="152" t="str">
        <f>Config!D14</f>
        <v>Internet</v>
      </c>
      <c r="C42" s="126">
        <f>IFERROR(VLOOKUP($B42,Ene!$H$22:$K$38,3,0)+VLOOKUP($B42,Feb!$H$22:$K$38,3,0)+VLOOKUP($B42,Mar!$H$22:$K$38,3,0)+VLOOKUP($B42,Abr!$H$22:$K$38,3,0)+VLOOKUP($B42,May!$H$22:$K$38,3,0)+VLOOKUP($B42,Jun!$H$22:$K$38,3,0)+VLOOKUP($B42,Jul!$H$22:$K$38,3,0)+VLOOKUP($B42,Agos!$H$22:$K$38,3,0)+VLOOKUP($B42,Sept!$H$22:$K$38,3,0)+VLOOKUP($B42,Oct!$H$22:$K$38,3,0)+VLOOKUP($B42,Nov!$H$22:$K$38,3,0)+VLOOKUP($B42,Dic!$H$22:$K$38,3,0),0)</f>
        <v>50</v>
      </c>
      <c r="D42" s="127">
        <f>IFERROR(VLOOKUP($B42,Ene!$H$22:$K$38,4,0)+VLOOKUP($B42,Feb!$H$22:$K$38,4,0)+VLOOKUP($B42,Mar!$H$22:$K$38,4,0)+VLOOKUP($B42,Abr!$H$22:$K$38,4,0)+VLOOKUP($B42,May!$H$22:$K$38,4,0)+VLOOKUP($B42,Jun!$H$22:$K$38,4,0)+VLOOKUP($B42,Jul!$H$22:$K$38,4,0)+VLOOKUP($B42,Agos!$H$22:$K$38,4,0)+VLOOKUP($B42,Sept!$H$22:$K$38,4,0)+VLOOKUP($B42,Oct!$H$22:$K$38,4,0)+VLOOKUP($B42,Nov!$H$22:$K$38,4,0)+VLOOKUP($B42,Dic!$H$22:$K$38,4,0),0)</f>
        <v>50</v>
      </c>
      <c r="E42" s="180"/>
      <c r="L42" s="152" t="str">
        <f>Config!F14</f>
        <v>Salud</v>
      </c>
      <c r="M42" s="126">
        <f>IFERROR(VLOOKUP($L42,Ene!$M$22:$O$38,2,0)+VLOOKUP($L42,Feb!$M$22:$O$38,2,0)+VLOOKUP($L42,Mar!$M$22:$O$38,2,0)+VLOOKUP($L42,Abr!$M$22:$O$38,2,0)+VLOOKUP($L42,May!$M$22:$O$38,2,0)+VLOOKUP($L42,Jun!$M$22:$O$38,2,0)+VLOOKUP($L42,Jul!$M$22:$O$38,2,0)+VLOOKUP($L42,Agos!$M$22:$O$38,2,0)+VLOOKUP($L42,Sept!$M$22:$O$38,2,0)+VLOOKUP($L42,Oct!$M$22:$O$38,2,0)+VLOOKUP($L42,Nov!$M$22:$O$38,2,0)+VLOOKUP($L42,Dic!$M$22:$O$38,2,0),0)</f>
        <v>60</v>
      </c>
      <c r="N42" s="127">
        <f>IFERROR(VLOOKUP($L42,Ene!$M$22:$O$38,3,0)+VLOOKUP($L42,Feb!$M$22:$O$38,3,0)+VLOOKUP($L42,Mar!$M$22:$O$38,3,0)+VLOOKUP($L42,Abr!$M$22:$O$38,3,0)+VLOOKUP($L42,May!$M$22:$O$38,3,0)+VLOOKUP($L42,Jun!$M$22:$O$38,3,0)+VLOOKUP($L42,Jul!$M$22:$O$38,3,0)+VLOOKUP($L42,Agos!$M$22:$O$38,3,0)+VLOOKUP($L42,Sept!$M$22:$O$38,3,0)+VLOOKUP($L42,Oct!$M$22:$O$38,3,0)+VLOOKUP($L42,Nov!$M$22:$O$38,3,0)+VLOOKUP($L42,Dic!$M$22:$O$38,3,0),0)</f>
        <v>40</v>
      </c>
    </row>
    <row r="43" spans="2:14" ht="12.5">
      <c r="B43" s="152" t="str">
        <f>Config!D15</f>
        <v>Gimnasio</v>
      </c>
      <c r="C43" s="126">
        <f>IFERROR(VLOOKUP($B43,Ene!$H$22:$K$38,3,0)+VLOOKUP($B43,Feb!$H$22:$K$38,3,0)+VLOOKUP($B43,Mar!$H$22:$K$38,3,0)+VLOOKUP($B43,Abr!$H$22:$K$38,3,0)+VLOOKUP($B43,May!$H$22:$K$38,3,0)+VLOOKUP($B43,Jun!$H$22:$K$38,3,0)+VLOOKUP($B43,Jul!$H$22:$K$38,3,0)+VLOOKUP($B43,Agos!$H$22:$K$38,3,0)+VLOOKUP($B43,Sept!$H$22:$K$38,3,0)+VLOOKUP($B43,Oct!$H$22:$K$38,3,0)+VLOOKUP($B43,Nov!$H$22:$K$38,3,0)+VLOOKUP($B43,Dic!$H$22:$K$38,3,0),0)</f>
        <v>60</v>
      </c>
      <c r="D43" s="127">
        <f>IFERROR(VLOOKUP($B43,Ene!$H$22:$K$38,4,0)+VLOOKUP($B43,Feb!$H$22:$K$38,4,0)+VLOOKUP($B43,Mar!$H$22:$K$38,4,0)+VLOOKUP($B43,Abr!$H$22:$K$38,4,0)+VLOOKUP($B43,May!$H$22:$K$38,4,0)+VLOOKUP($B43,Jun!$H$22:$K$38,4,0)+VLOOKUP($B43,Jul!$H$22:$K$38,4,0)+VLOOKUP($B43,Agos!$H$22:$K$38,4,0)+VLOOKUP($B43,Sept!$H$22:$K$38,4,0)+VLOOKUP($B43,Oct!$H$22:$K$38,4,0)+VLOOKUP($B43,Nov!$H$22:$K$38,4,0)+VLOOKUP($B43,Dic!$H$22:$K$38,4,0),0)</f>
        <v>60</v>
      </c>
      <c r="E43" s="180"/>
      <c r="F43" s="102"/>
      <c r="G43" s="102"/>
      <c r="H43" s="102"/>
      <c r="L43" s="152" t="str">
        <f>Config!F15</f>
        <v>Entretenimiento</v>
      </c>
      <c r="M43" s="126">
        <f>IFERROR(VLOOKUP($L43,Ene!$M$22:$O$38,2,0)+VLOOKUP($L43,Feb!$M$22:$O$38,2,0)+VLOOKUP($L43,Mar!$M$22:$O$38,2,0)+VLOOKUP($L43,Abr!$M$22:$O$38,2,0)+VLOOKUP($L43,May!$M$22:$O$38,2,0)+VLOOKUP($L43,Jun!$M$22:$O$38,2,0)+VLOOKUP($L43,Jul!$M$22:$O$38,2,0)+VLOOKUP($L43,Agos!$M$22:$O$38,2,0)+VLOOKUP($L43,Sept!$M$22:$O$38,2,0)+VLOOKUP($L43,Oct!$M$22:$O$38,2,0)+VLOOKUP($L43,Nov!$M$22:$O$38,2,0)+VLOOKUP($L43,Dic!$M$22:$O$38,2,0),0)</f>
        <v>200</v>
      </c>
      <c r="N43" s="127">
        <f>IFERROR(VLOOKUP($L43,Ene!$M$22:$O$38,3,0)+VLOOKUP($L43,Feb!$M$22:$O$38,3,0)+VLOOKUP($L43,Mar!$M$22:$O$38,3,0)+VLOOKUP($L43,Abr!$M$22:$O$38,3,0)+VLOOKUP($L43,May!$M$22:$O$38,3,0)+VLOOKUP($L43,Jun!$M$22:$O$38,3,0)+VLOOKUP($L43,Jul!$M$22:$O$38,3,0)+VLOOKUP($L43,Agos!$M$22:$O$38,3,0)+VLOOKUP($L43,Sept!$M$22:$O$38,3,0)+VLOOKUP($L43,Oct!$M$22:$O$38,3,0)+VLOOKUP($L43,Nov!$M$22:$O$38,3,0)+VLOOKUP($L43,Dic!$M$22:$O$38,3,0),0)</f>
        <v>180</v>
      </c>
    </row>
    <row r="44" spans="2:14" ht="12.5">
      <c r="B44" s="152" t="str">
        <f>Config!D16</f>
        <v>Seguro Carro</v>
      </c>
      <c r="C44" s="126">
        <f>IFERROR(VLOOKUP($B44,Ene!$H$22:$K$38,3,0)+VLOOKUP($B44,Feb!$H$22:$K$38,3,0)+VLOOKUP($B44,Mar!$H$22:$K$38,3,0)+VLOOKUP($B44,Abr!$H$22:$K$38,3,0)+VLOOKUP($B44,May!$H$22:$K$38,3,0)+VLOOKUP($B44,Jun!$H$22:$K$38,3,0)+VLOOKUP($B44,Jul!$H$22:$K$38,3,0)+VLOOKUP($B44,Agos!$H$22:$K$38,3,0)+VLOOKUP($B44,Sept!$H$22:$K$38,3,0)+VLOOKUP($B44,Oct!$H$22:$K$38,3,0)+VLOOKUP($B44,Nov!$H$22:$K$38,3,0)+VLOOKUP($B44,Dic!$H$22:$K$38,3,0),0)</f>
        <v>80</v>
      </c>
      <c r="D44" s="127">
        <f>IFERROR(VLOOKUP($B44,Ene!$H$22:$K$38,4,0)+VLOOKUP($B44,Feb!$H$22:$K$38,4,0)+VLOOKUP($B44,Mar!$H$22:$K$38,4,0)+VLOOKUP($B44,Abr!$H$22:$K$38,4,0)+VLOOKUP($B44,May!$H$22:$K$38,4,0)+VLOOKUP($B44,Jun!$H$22:$K$38,4,0)+VLOOKUP($B44,Jul!$H$22:$K$38,4,0)+VLOOKUP($B44,Agos!$H$22:$K$38,4,0)+VLOOKUP($B44,Sept!$H$22:$K$38,4,0)+VLOOKUP($B44,Oct!$H$22:$K$38,4,0)+VLOOKUP($B44,Nov!$H$22:$K$38,4,0)+VLOOKUP($B44,Dic!$H$22:$K$38,4,0),0)</f>
        <v>80</v>
      </c>
      <c r="E44" s="180"/>
      <c r="H44" s="102"/>
      <c r="L44" s="152" t="str">
        <f>Config!F16</f>
        <v>Cine</v>
      </c>
      <c r="M44" s="126">
        <f>IFERROR(VLOOKUP($L44,Ene!$M$22:$O$38,2,0)+VLOOKUP($L44,Feb!$M$22:$O$38,2,0)+VLOOKUP($L44,Mar!$M$22:$O$38,2,0)+VLOOKUP($L44,Abr!$M$22:$O$38,2,0)+VLOOKUP($L44,May!$M$22:$O$38,2,0)+VLOOKUP($L44,Jun!$M$22:$O$38,2,0)+VLOOKUP($L44,Jul!$M$22:$O$38,2,0)+VLOOKUP($L44,Agos!$M$22:$O$38,2,0)+VLOOKUP($L44,Sept!$M$22:$O$38,2,0)+VLOOKUP($L44,Oct!$M$22:$O$38,2,0)+VLOOKUP($L44,Nov!$M$22:$O$38,2,0)+VLOOKUP($L44,Dic!$M$22:$O$38,2,0),0)</f>
        <v>150</v>
      </c>
      <c r="N44" s="127">
        <f>IFERROR(VLOOKUP($L44,Ene!$M$22:$O$38,3,0)+VLOOKUP($L44,Feb!$M$22:$O$38,3,0)+VLOOKUP($L44,Mar!$M$22:$O$38,3,0)+VLOOKUP($L44,Abr!$M$22:$O$38,3,0)+VLOOKUP($L44,May!$M$22:$O$38,3,0)+VLOOKUP($L44,Jun!$M$22:$O$38,3,0)+VLOOKUP($L44,Jul!$M$22:$O$38,3,0)+VLOOKUP($L44,Agos!$M$22:$O$38,3,0)+VLOOKUP($L44,Sept!$M$22:$O$38,3,0)+VLOOKUP($L44,Oct!$M$22:$O$38,3,0)+VLOOKUP($L44,Nov!$M$22:$O$38,3,0)+VLOOKUP($L44,Dic!$M$22:$O$38,3,0),0)</f>
        <v>80</v>
      </c>
    </row>
    <row r="45" spans="2:14" ht="12.5">
      <c r="B45" s="152">
        <f>Config!D17</f>
        <v>9</v>
      </c>
      <c r="C45" s="126">
        <f>IFERROR(VLOOKUP($B45,Ene!$H$22:$K$38,3,0)+VLOOKUP($B45,Feb!$H$22:$K$38,3,0)+VLOOKUP($B45,Mar!$H$22:$K$38,3,0)+VLOOKUP($B45,Abr!$H$22:$K$38,3,0)+VLOOKUP($B45,May!$H$22:$K$38,3,0)+VLOOKUP($B45,Jun!$H$22:$K$38,3,0)+VLOOKUP($B45,Jul!$H$22:$K$38,3,0)+VLOOKUP($B45,Agos!$H$22:$K$38,3,0)+VLOOKUP($B45,Sept!$H$22:$K$38,3,0)+VLOOKUP($B45,Oct!$H$22:$K$38,3,0)+VLOOKUP($B45,Nov!$H$22:$K$38,3,0)+VLOOKUP($B45,Dic!$H$22:$K$38,3,0),0)</f>
        <v>0</v>
      </c>
      <c r="D45" s="127">
        <f>IFERROR(VLOOKUP($B45,Ene!$H$22:$K$38,4,0)+VLOOKUP($B45,Feb!$H$22:$K$38,4,0)+VLOOKUP($B45,Mar!$H$22:$K$38,4,0)+VLOOKUP($B45,Abr!$H$22:$K$38,4,0)+VLOOKUP($B45,May!$H$22:$K$38,4,0)+VLOOKUP($B45,Jun!$H$22:$K$38,4,0)+VLOOKUP($B45,Jul!$H$22:$K$38,4,0)+VLOOKUP($B45,Agos!$H$22:$K$38,4,0)+VLOOKUP($B45,Sept!$H$22:$K$38,4,0)+VLOOKUP($B45,Oct!$H$22:$K$38,4,0)+VLOOKUP($B45,Nov!$H$22:$K$38,4,0)+VLOOKUP($B45,Dic!$H$22:$K$38,4,0),0)</f>
        <v>0</v>
      </c>
      <c r="E45" s="180"/>
      <c r="H45" s="102"/>
      <c r="L45" s="152" t="str">
        <f>Config!F17</f>
        <v>Casa</v>
      </c>
      <c r="M45" s="126">
        <f>IFERROR(VLOOKUP($L45,Ene!$M$22:$O$38,2,0)+VLOOKUP($L45,Feb!$M$22:$O$38,2,0)+VLOOKUP($L45,Mar!$M$22:$O$38,2,0)+VLOOKUP($L45,Abr!$M$22:$O$38,2,0)+VLOOKUP($L45,May!$M$22:$O$38,2,0)+VLOOKUP($L45,Jun!$M$22:$O$38,2,0)+VLOOKUP($L45,Jul!$M$22:$O$38,2,0)+VLOOKUP($L45,Agos!$M$22:$O$38,2,0)+VLOOKUP($L45,Sept!$M$22:$O$38,2,0)+VLOOKUP($L45,Oct!$M$22:$O$38,2,0)+VLOOKUP($L45,Nov!$M$22:$O$38,2,0)+VLOOKUP($L45,Dic!$M$22:$O$38,2,0),0)</f>
        <v>100</v>
      </c>
      <c r="N45" s="127">
        <f>IFERROR(VLOOKUP($L45,Ene!$M$22:$O$38,3,0)+VLOOKUP($L45,Feb!$M$22:$O$38,3,0)+VLOOKUP($L45,Mar!$M$22:$O$38,3,0)+VLOOKUP($L45,Abr!$M$22:$O$38,3,0)+VLOOKUP($L45,May!$M$22:$O$38,3,0)+VLOOKUP($L45,Jun!$M$22:$O$38,3,0)+VLOOKUP($L45,Jul!$M$22:$O$38,3,0)+VLOOKUP($L45,Agos!$M$22:$O$38,3,0)+VLOOKUP($L45,Sept!$M$22:$O$38,3,0)+VLOOKUP($L45,Oct!$M$22:$O$38,3,0)+VLOOKUP($L45,Nov!$M$22:$O$38,3,0)+VLOOKUP($L45,Dic!$M$22:$O$38,3,0),0)</f>
        <v>50</v>
      </c>
    </row>
    <row r="46" spans="2:14" ht="12.5">
      <c r="B46" s="152">
        <f>Config!D18</f>
        <v>10</v>
      </c>
      <c r="C46" s="126">
        <f>IFERROR(VLOOKUP($B46,Ene!$H$22:$K$38,3,0)+VLOOKUP($B46,Feb!$H$22:$K$38,3,0)+VLOOKUP($B46,Mar!$H$22:$K$38,3,0)+VLOOKUP($B46,Abr!$H$22:$K$38,3,0)+VLOOKUP($B46,May!$H$22:$K$38,3,0)+VLOOKUP($B46,Jun!$H$22:$K$38,3,0)+VLOOKUP($B46,Jul!$H$22:$K$38,3,0)+VLOOKUP($B46,Agos!$H$22:$K$38,3,0)+VLOOKUP($B46,Sept!$H$22:$K$38,3,0)+VLOOKUP($B46,Oct!$H$22:$K$38,3,0)+VLOOKUP($B46,Nov!$H$22:$K$38,3,0)+VLOOKUP($B46,Dic!$H$22:$K$38,3,0),0)</f>
        <v>0</v>
      </c>
      <c r="D46" s="127">
        <f>IFERROR(VLOOKUP($B46,Ene!$H$22:$K$38,4,0)+VLOOKUP($B46,Feb!$H$22:$K$38,4,0)+VLOOKUP($B46,Mar!$H$22:$K$38,4,0)+VLOOKUP($B46,Abr!$H$22:$K$38,4,0)+VLOOKUP($B46,May!$H$22:$K$38,4,0)+VLOOKUP($B46,Jun!$H$22:$K$38,4,0)+VLOOKUP($B46,Jul!$H$22:$K$38,4,0)+VLOOKUP($B46,Agos!$H$22:$K$38,4,0)+VLOOKUP($B46,Sept!$H$22:$K$38,4,0)+VLOOKUP($B46,Oct!$H$22:$K$38,4,0)+VLOOKUP($B46,Nov!$H$22:$K$38,4,0)+VLOOKUP($B46,Dic!$H$22:$K$38,4,0),0)</f>
        <v>0</v>
      </c>
      <c r="E46" s="180"/>
      <c r="H46" s="102"/>
      <c r="L46" s="152">
        <f>Config!F18</f>
        <v>10</v>
      </c>
      <c r="M46" s="126">
        <f>IFERROR(VLOOKUP($L46,Ene!$M$22:$O$38,2,0)+VLOOKUP($L46,Feb!$M$22:$O$38,2,0)+VLOOKUP($L46,Mar!$M$22:$O$38,2,0)+VLOOKUP($L46,Abr!$M$22:$O$38,2,0)+VLOOKUP($L46,May!$M$22:$O$38,2,0)+VLOOKUP($L46,Jun!$M$22:$O$38,2,0)+VLOOKUP($L46,Jul!$M$22:$O$38,2,0)+VLOOKUP($L46,Agos!$M$22:$O$38,2,0)+VLOOKUP($L46,Sept!$M$22:$O$38,2,0)+VLOOKUP($L46,Oct!$M$22:$O$38,2,0)+VLOOKUP($L46,Nov!$M$22:$O$38,2,0)+VLOOKUP($L46,Dic!$M$22:$O$38,2,0),0)</f>
        <v>0</v>
      </c>
      <c r="N46" s="127">
        <f>IFERROR(VLOOKUP($L46,Ene!$M$22:$O$38,3,0)+VLOOKUP($L46,Feb!$M$22:$O$38,3,0)+VLOOKUP($L46,Mar!$M$22:$O$38,3,0)+VLOOKUP($L46,Abr!$M$22:$O$38,3,0)+VLOOKUP($L46,May!$M$22:$O$38,3,0)+VLOOKUP($L46,Jun!$M$22:$O$38,3,0)+VLOOKUP($L46,Jul!$M$22:$O$38,3,0)+VLOOKUP($L46,Agos!$M$22:$O$38,3,0)+VLOOKUP($L46,Sept!$M$22:$O$38,3,0)+VLOOKUP($L46,Oct!$M$22:$O$38,3,0)+VLOOKUP($L46,Nov!$M$22:$O$38,3,0)+VLOOKUP($L46,Dic!$M$22:$O$38,3,0),0)</f>
        <v>0</v>
      </c>
    </row>
    <row r="47" spans="2:14" ht="12.5">
      <c r="B47" s="152">
        <f>Config!D19</f>
        <v>11</v>
      </c>
      <c r="C47" s="126">
        <f>IFERROR(VLOOKUP($B47,Ene!$H$22:$K$38,3,0)+VLOOKUP($B47,Feb!$H$22:$K$38,3,0)+VLOOKUP($B47,Mar!$H$22:$K$38,3,0)+VLOOKUP($B47,Abr!$H$22:$K$38,3,0)+VLOOKUP($B47,May!$H$22:$K$38,3,0)+VLOOKUP($B47,Jun!$H$22:$K$38,3,0)+VLOOKUP($B47,Jul!$H$22:$K$38,3,0)+VLOOKUP($B47,Agos!$H$22:$K$38,3,0)+VLOOKUP($B47,Sept!$H$22:$K$38,3,0)+VLOOKUP($B47,Oct!$H$22:$K$38,3,0)+VLOOKUP($B47,Nov!$H$22:$K$38,3,0)+VLOOKUP($B47,Dic!$H$22:$K$38,3,0),0)</f>
        <v>0</v>
      </c>
      <c r="D47" s="127">
        <f>IFERROR(VLOOKUP($B47,Ene!$H$22:$K$38,4,0)+VLOOKUP($B47,Feb!$H$22:$K$38,4,0)+VLOOKUP($B47,Mar!$H$22:$K$38,4,0)+VLOOKUP($B47,Abr!$H$22:$K$38,4,0)+VLOOKUP($B47,May!$H$22:$K$38,4,0)+VLOOKUP($B47,Jun!$H$22:$K$38,4,0)+VLOOKUP($B47,Jul!$H$22:$K$38,4,0)+VLOOKUP($B47,Agos!$H$22:$K$38,4,0)+VLOOKUP($B47,Sept!$H$22:$K$38,4,0)+VLOOKUP($B47,Oct!$H$22:$K$38,4,0)+VLOOKUP($B47,Nov!$H$22:$K$38,4,0)+VLOOKUP($B47,Dic!$H$22:$K$38,4,0),0)</f>
        <v>0</v>
      </c>
      <c r="E47" s="180"/>
      <c r="H47" s="102"/>
      <c r="L47" s="152">
        <f>Config!F19</f>
        <v>11</v>
      </c>
      <c r="M47" s="126">
        <f>IFERROR(VLOOKUP($L47,Ene!$M$22:$O$38,2,0)+VLOOKUP($L47,Feb!$M$22:$O$38,2,0)+VLOOKUP($L47,Mar!$M$22:$O$38,2,0)+VLOOKUP($L47,Abr!$M$22:$O$38,2,0)+VLOOKUP($L47,May!$M$22:$O$38,2,0)+VLOOKUP($L47,Jun!$M$22:$O$38,2,0)+VLOOKUP($L47,Jul!$M$22:$O$38,2,0)+VLOOKUP($L47,Agos!$M$22:$O$38,2,0)+VLOOKUP($L47,Sept!$M$22:$O$38,2,0)+VLOOKUP($L47,Oct!$M$22:$O$38,2,0)+VLOOKUP($L47,Nov!$M$22:$O$38,2,0)+VLOOKUP($L47,Dic!$M$22:$O$38,2,0),0)</f>
        <v>0</v>
      </c>
      <c r="N47" s="127">
        <f>IFERROR(VLOOKUP($L47,Ene!$M$22:$O$38,3,0)+VLOOKUP($L47,Feb!$M$22:$O$38,3,0)+VLOOKUP($L47,Mar!$M$22:$O$38,3,0)+VLOOKUP($L47,Abr!$M$22:$O$38,3,0)+VLOOKUP($L47,May!$M$22:$O$38,3,0)+VLOOKUP($L47,Jun!$M$22:$O$38,3,0)+VLOOKUP($L47,Jul!$M$22:$O$38,3,0)+VLOOKUP($L47,Agos!$M$22:$O$38,3,0)+VLOOKUP($L47,Sept!$M$22:$O$38,3,0)+VLOOKUP($L47,Oct!$M$22:$O$38,3,0)+VLOOKUP($L47,Nov!$M$22:$O$38,3,0)+VLOOKUP($L47,Dic!$M$22:$O$38,3,0),0)</f>
        <v>0</v>
      </c>
    </row>
    <row r="48" spans="2:14" ht="12.5">
      <c r="B48" s="152">
        <f>Config!D20</f>
        <v>12</v>
      </c>
      <c r="C48" s="126">
        <f>IFERROR(VLOOKUP($B48,Ene!$H$22:$K$38,3,0)+VLOOKUP($B48,Feb!$H$22:$K$38,3,0)+VLOOKUP($B48,Mar!$H$22:$K$38,3,0)+VLOOKUP($B48,Abr!$H$22:$K$38,3,0)+VLOOKUP($B48,May!$H$22:$K$38,3,0)+VLOOKUP($B48,Jun!$H$22:$K$38,3,0)+VLOOKUP($B48,Jul!$H$22:$K$38,3,0)+VLOOKUP($B48,Agos!$H$22:$K$38,3,0)+VLOOKUP($B48,Sept!$H$22:$K$38,3,0)+VLOOKUP($B48,Oct!$H$22:$K$38,3,0)+VLOOKUP($B48,Nov!$H$22:$K$38,3,0)+VLOOKUP($B48,Dic!$H$22:$K$38,3,0),0)</f>
        <v>0</v>
      </c>
      <c r="D48" s="127">
        <f>IFERROR(VLOOKUP($B48,Ene!$H$22:$K$38,4,0)+VLOOKUP($B48,Feb!$H$22:$K$38,4,0)+VLOOKUP($B48,Mar!$H$22:$K$38,4,0)+VLOOKUP($B48,Abr!$H$22:$K$38,4,0)+VLOOKUP($B48,May!$H$22:$K$38,4,0)+VLOOKUP($B48,Jun!$H$22:$K$38,4,0)+VLOOKUP($B48,Jul!$H$22:$K$38,4,0)+VLOOKUP($B48,Agos!$H$22:$K$38,4,0)+VLOOKUP($B48,Sept!$H$22:$K$38,4,0)+VLOOKUP($B48,Oct!$H$22:$K$38,4,0)+VLOOKUP($B48,Nov!$H$22:$K$38,4,0)+VLOOKUP($B48,Dic!$H$22:$K$38,4,0),0)</f>
        <v>0</v>
      </c>
      <c r="E48" s="180"/>
      <c r="L48" s="152">
        <f>Config!F20</f>
        <v>12</v>
      </c>
      <c r="M48" s="126">
        <f>IFERROR(VLOOKUP($L48,Ene!$M$22:$O$38,2,0)+VLOOKUP($L48,Feb!$M$22:$O$38,2,0)+VLOOKUP($L48,Mar!$M$22:$O$38,2,0)+VLOOKUP($L48,Abr!$M$22:$O$38,2,0)+VLOOKUP($L48,May!$M$22:$O$38,2,0)+VLOOKUP($L48,Jun!$M$22:$O$38,2,0)+VLOOKUP($L48,Jul!$M$22:$O$38,2,0)+VLOOKUP($L48,Agos!$M$22:$O$38,2,0)+VLOOKUP($L48,Sept!$M$22:$O$38,2,0)+VLOOKUP($L48,Oct!$M$22:$O$38,2,0)+VLOOKUP($L48,Nov!$M$22:$O$38,2,0)+VLOOKUP($L48,Dic!$M$22:$O$38,2,0),0)</f>
        <v>0</v>
      </c>
      <c r="N48" s="127">
        <f>IFERROR(VLOOKUP($L48,Ene!$M$22:$O$38,3,0)+VLOOKUP($L48,Feb!$M$22:$O$38,3,0)+VLOOKUP($L48,Mar!$M$22:$O$38,3,0)+VLOOKUP($L48,Abr!$M$22:$O$38,3,0)+VLOOKUP($L48,May!$M$22:$O$38,3,0)+VLOOKUP($L48,Jun!$M$22:$O$38,3,0)+VLOOKUP($L48,Jul!$M$22:$O$38,3,0)+VLOOKUP($L48,Agos!$M$22:$O$38,3,0)+VLOOKUP($L48,Sept!$M$22:$O$38,3,0)+VLOOKUP($L48,Oct!$M$22:$O$38,3,0)+VLOOKUP($L48,Nov!$M$22:$O$38,3,0)+VLOOKUP($L48,Dic!$M$22:$O$38,3,0),0)</f>
        <v>0</v>
      </c>
    </row>
    <row r="49" spans="2:14" ht="12.5">
      <c r="B49" s="152">
        <f>Config!D21</f>
        <v>13</v>
      </c>
      <c r="C49" s="126">
        <f>IFERROR(VLOOKUP($B49,Ene!$H$22:$K$38,3,0)+VLOOKUP($B49,Feb!$H$22:$K$38,3,0)+VLOOKUP($B49,Mar!$H$22:$K$38,3,0)+VLOOKUP($B49,Abr!$H$22:$K$38,3,0)+VLOOKUP($B49,May!$H$22:$K$38,3,0)+VLOOKUP($B49,Jun!$H$22:$K$38,3,0)+VLOOKUP($B49,Jul!$H$22:$K$38,3,0)+VLOOKUP($B49,Agos!$H$22:$K$38,3,0)+VLOOKUP($B49,Sept!$H$22:$K$38,3,0)+VLOOKUP($B49,Oct!$H$22:$K$38,3,0)+VLOOKUP($B49,Nov!$H$22:$K$38,3,0)+VLOOKUP($B49,Dic!$H$22:$K$38,3,0),0)</f>
        <v>0</v>
      </c>
      <c r="D49" s="127">
        <f>IFERROR(VLOOKUP($B49,Ene!$H$22:$K$38,4,0)+VLOOKUP($B49,Feb!$H$22:$K$38,4,0)+VLOOKUP($B49,Mar!$H$22:$K$38,4,0)+VLOOKUP($B49,Abr!$H$22:$K$38,4,0)+VLOOKUP($B49,May!$H$22:$K$38,4,0)+VLOOKUP($B49,Jun!$H$22:$K$38,4,0)+VLOOKUP($B49,Jul!$H$22:$K$38,4,0)+VLOOKUP($B49,Agos!$H$22:$K$38,4,0)+VLOOKUP($B49,Sept!$H$22:$K$38,4,0)+VLOOKUP($B49,Oct!$H$22:$K$38,4,0)+VLOOKUP($B49,Nov!$H$22:$K$38,4,0)+VLOOKUP($B49,Dic!$H$22:$K$38,4,0),0)</f>
        <v>0</v>
      </c>
      <c r="E49" s="180"/>
      <c r="L49" s="152">
        <f>Config!F21</f>
        <v>13</v>
      </c>
      <c r="M49" s="126">
        <f>IFERROR(VLOOKUP($L49,Ene!$M$22:$O$38,2,0)+VLOOKUP($L49,Feb!$M$22:$O$38,2,0)+VLOOKUP($L49,Mar!$M$22:$O$38,2,0)+VLOOKUP($L49,Abr!$M$22:$O$38,2,0)+VLOOKUP($L49,May!$M$22:$O$38,2,0)+VLOOKUP($L49,Jun!$M$22:$O$38,2,0)+VLOOKUP($L49,Jul!$M$22:$O$38,2,0)+VLOOKUP($L49,Agos!$M$22:$O$38,2,0)+VLOOKUP($L49,Sept!$M$22:$O$38,2,0)+VLOOKUP($L49,Oct!$M$22:$O$38,2,0)+VLOOKUP($L49,Nov!$M$22:$O$38,2,0)+VLOOKUP($L49,Dic!$M$22:$O$38,2,0),0)</f>
        <v>0</v>
      </c>
      <c r="N49" s="127">
        <f>IFERROR(VLOOKUP($L49,Ene!$M$22:$O$38,3,0)+VLOOKUP($L49,Feb!$M$22:$O$38,3,0)+VLOOKUP($L49,Mar!$M$22:$O$38,3,0)+VLOOKUP($L49,Abr!$M$22:$O$38,3,0)+VLOOKUP($L49,May!$M$22:$O$38,3,0)+VLOOKUP($L49,Jun!$M$22:$O$38,3,0)+VLOOKUP($L49,Jul!$M$22:$O$38,3,0)+VLOOKUP($L49,Agos!$M$22:$O$38,3,0)+VLOOKUP($L49,Sept!$M$22:$O$38,3,0)+VLOOKUP($L49,Oct!$M$22:$O$38,3,0)+VLOOKUP($L49,Nov!$M$22:$O$38,3,0)+VLOOKUP($L49,Dic!$M$22:$O$38,3,0),0)</f>
        <v>0</v>
      </c>
    </row>
    <row r="50" spans="2:14" ht="12.5">
      <c r="B50" s="152">
        <f>Config!D22</f>
        <v>14</v>
      </c>
      <c r="C50" s="126">
        <f>IFERROR(VLOOKUP($B50,Ene!$H$22:$K$38,3,0)+VLOOKUP($B50,Feb!$H$22:$K$38,3,0)+VLOOKUP($B50,Mar!$H$22:$K$38,3,0)+VLOOKUP($B50,Abr!$H$22:$K$38,3,0)+VLOOKUP($B50,May!$H$22:$K$38,3,0)+VLOOKUP($B50,Jun!$H$22:$K$38,3,0)+VLOOKUP($B50,Jul!$H$22:$K$38,3,0)+VLOOKUP($B50,Agos!$H$22:$K$38,3,0)+VLOOKUP($B50,Sept!$H$22:$K$38,3,0)+VLOOKUP($B50,Oct!$H$22:$K$38,3,0)+VLOOKUP($B50,Nov!$H$22:$K$38,3,0)+VLOOKUP($B50,Dic!$H$22:$K$38,3,0),0)</f>
        <v>0</v>
      </c>
      <c r="D50" s="127">
        <f>IFERROR(VLOOKUP($B50,Ene!$H$22:$K$38,4,0)+VLOOKUP($B50,Feb!$H$22:$K$38,4,0)+VLOOKUP($B50,Mar!$H$22:$K$38,4,0)+VLOOKUP($B50,Abr!$H$22:$K$38,4,0)+VLOOKUP($B50,May!$H$22:$K$38,4,0)+VLOOKUP($B50,Jun!$H$22:$K$38,4,0)+VLOOKUP($B50,Jul!$H$22:$K$38,4,0)+VLOOKUP($B50,Agos!$H$22:$K$38,4,0)+VLOOKUP($B50,Sept!$H$22:$K$38,4,0)+VLOOKUP($B50,Oct!$H$22:$K$38,4,0)+VLOOKUP($B50,Nov!$H$22:$K$38,4,0)+VLOOKUP($B50,Dic!$H$22:$K$38,4,0),0)</f>
        <v>0</v>
      </c>
      <c r="E50" s="180"/>
      <c r="L50" s="152">
        <f>Config!F22</f>
        <v>14</v>
      </c>
      <c r="M50" s="126">
        <f>IFERROR(VLOOKUP($L50,Ene!$M$22:$O$38,2,0)+VLOOKUP($L50,Feb!$M$22:$O$38,2,0)+VLOOKUP($L50,Mar!$M$22:$O$38,2,0)+VLOOKUP($L50,Abr!$M$22:$O$38,2,0)+VLOOKUP($L50,May!$M$22:$O$38,2,0)+VLOOKUP($L50,Jun!$M$22:$O$38,2,0)+VLOOKUP($L50,Jul!$M$22:$O$38,2,0)+VLOOKUP($L50,Agos!$M$22:$O$38,2,0)+VLOOKUP($L50,Sept!$M$22:$O$38,2,0)+VLOOKUP($L50,Oct!$M$22:$O$38,2,0)+VLOOKUP($L50,Nov!$M$22:$O$38,2,0)+VLOOKUP($L50,Dic!$M$22:$O$38,2,0),0)</f>
        <v>0</v>
      </c>
      <c r="N50" s="127">
        <f>IFERROR(VLOOKUP($L50,Ene!$M$22:$O$38,3,0)+VLOOKUP($L50,Feb!$M$22:$O$38,3,0)+VLOOKUP($L50,Mar!$M$22:$O$38,3,0)+VLOOKUP($L50,Abr!$M$22:$O$38,3,0)+VLOOKUP($L50,May!$M$22:$O$38,3,0)+VLOOKUP($L50,Jun!$M$22:$O$38,3,0)+VLOOKUP($L50,Jul!$M$22:$O$38,3,0)+VLOOKUP($L50,Agos!$M$22:$O$38,3,0)+VLOOKUP($L50,Sept!$M$22:$O$38,3,0)+VLOOKUP($L50,Oct!$M$22:$O$38,3,0)+VLOOKUP($L50,Nov!$M$22:$O$38,3,0)+VLOOKUP($L50,Dic!$M$22:$O$38,3,0),0)</f>
        <v>0</v>
      </c>
    </row>
    <row r="51" spans="2:14" ht="12.5">
      <c r="B51" s="152">
        <f>Config!D23</f>
        <v>15</v>
      </c>
      <c r="C51" s="126">
        <f>IFERROR(VLOOKUP($B51,Ene!$H$22:$K$38,3,0)+VLOOKUP($B51,Feb!$H$22:$K$38,3,0)+VLOOKUP($B51,Mar!$H$22:$K$38,3,0)+VLOOKUP($B51,Abr!$H$22:$K$38,3,0)+VLOOKUP($B51,May!$H$22:$K$38,3,0)+VLOOKUP($B51,Jun!$H$22:$K$38,3,0)+VLOOKUP($B51,Jul!$H$22:$K$38,3,0)+VLOOKUP($B51,Agos!$H$22:$K$38,3,0)+VLOOKUP($B51,Sept!$H$22:$K$38,3,0)+VLOOKUP($B51,Oct!$H$22:$K$38,3,0)+VLOOKUP($B51,Nov!$H$22:$K$38,3,0)+VLOOKUP($B51,Dic!$H$22:$K$38,3,0),0)</f>
        <v>0</v>
      </c>
      <c r="D51" s="127">
        <f>IFERROR(VLOOKUP($B51,Ene!$H$22:$K$38,4,0)+VLOOKUP($B51,Feb!$H$22:$K$38,4,0)+VLOOKUP($B51,Mar!$H$22:$K$38,4,0)+VLOOKUP($B51,Abr!$H$22:$K$38,4,0)+VLOOKUP($B51,May!$H$22:$K$38,4,0)+VLOOKUP($B51,Jun!$H$22:$K$38,4,0)+VLOOKUP($B51,Jul!$H$22:$K$38,4,0)+VLOOKUP($B51,Agos!$H$22:$K$38,4,0)+VLOOKUP($B51,Sept!$H$22:$K$38,4,0)+VLOOKUP($B51,Oct!$H$22:$K$38,4,0)+VLOOKUP($B51,Nov!$H$22:$K$38,4,0)+VLOOKUP($B51,Dic!$H$22:$K$38,4,0),0)</f>
        <v>0</v>
      </c>
      <c r="E51" s="180"/>
      <c r="L51" s="152">
        <f>Config!F23</f>
        <v>15</v>
      </c>
      <c r="M51" s="126">
        <f>IFERROR(VLOOKUP($L51,Ene!$M$22:$O$38,2,0)+VLOOKUP($L51,Feb!$M$22:$O$38,2,0)+VLOOKUP($L51,Mar!$M$22:$O$38,2,0)+VLOOKUP($L51,Abr!$M$22:$O$38,2,0)+VLOOKUP($L51,May!$M$22:$O$38,2,0)+VLOOKUP($L51,Jun!$M$22:$O$38,2,0)+VLOOKUP($L51,Jul!$M$22:$O$38,2,0)+VLOOKUP($L51,Agos!$M$22:$O$38,2,0)+VLOOKUP($L51,Sept!$M$22:$O$38,2,0)+VLOOKUP($L51,Oct!$M$22:$O$38,2,0)+VLOOKUP($L51,Nov!$M$22:$O$38,2,0)+VLOOKUP($L51,Dic!$M$22:$O$38,2,0),0)</f>
        <v>0</v>
      </c>
      <c r="N51" s="127">
        <f>IFERROR(VLOOKUP($L51,Ene!$M$22:$O$38,3,0)+VLOOKUP($L51,Feb!$M$22:$O$38,3,0)+VLOOKUP($L51,Mar!$M$22:$O$38,3,0)+VLOOKUP($L51,Abr!$M$22:$O$38,3,0)+VLOOKUP($L51,May!$M$22:$O$38,3,0)+VLOOKUP($L51,Jun!$M$22:$O$38,3,0)+VLOOKUP($L51,Jul!$M$22:$O$38,3,0)+VLOOKUP($L51,Agos!$M$22:$O$38,3,0)+VLOOKUP($L51,Sept!$M$22:$O$38,3,0)+VLOOKUP($L51,Oct!$M$22:$O$38,3,0)+VLOOKUP($L51,Nov!$M$22:$O$38,3,0)+VLOOKUP($L51,Dic!$M$22:$O$38,3,0),0)</f>
        <v>0</v>
      </c>
    </row>
    <row r="52" spans="2:14" ht="12.5">
      <c r="B52" s="152">
        <f>Config!D24</f>
        <v>16</v>
      </c>
      <c r="C52" s="126">
        <f>IFERROR(VLOOKUP($B52,Ene!$H$22:$K$38,3,0)+VLOOKUP($B52,Feb!$H$22:$K$38,3,0)+VLOOKUP($B52,Mar!$H$22:$K$38,3,0)+VLOOKUP($B52,Abr!$H$22:$K$38,3,0)+VLOOKUP($B52,May!$H$22:$K$38,3,0)+VLOOKUP($B52,Jun!$H$22:$K$38,3,0)+VLOOKUP($B52,Jul!$H$22:$K$38,3,0)+VLOOKUP($B52,Agos!$H$22:$K$38,3,0)+VLOOKUP($B52,Sept!$H$22:$K$38,3,0)+VLOOKUP($B52,Oct!$H$22:$K$38,3,0)+VLOOKUP($B52,Nov!$H$22:$K$38,3,0)+VLOOKUP($B52,Dic!$H$22:$K$38,3,0),0)</f>
        <v>0</v>
      </c>
      <c r="D52" s="127">
        <f>IFERROR(VLOOKUP($B52,Ene!$H$22:$K$38,4,0)+VLOOKUP($B52,Feb!$H$22:$K$38,4,0)+VLOOKUP($B52,Mar!$H$22:$K$38,4,0)+VLOOKUP($B52,Abr!$H$22:$K$38,4,0)+VLOOKUP($B52,May!$H$22:$K$38,4,0)+VLOOKUP($B52,Jun!$H$22:$K$38,4,0)+VLOOKUP($B52,Jul!$H$22:$K$38,4,0)+VLOOKUP($B52,Agos!$H$22:$K$38,4,0)+VLOOKUP($B52,Sept!$H$22:$K$38,4,0)+VLOOKUP($B52,Oct!$H$22:$K$38,4,0)+VLOOKUP($B52,Nov!$H$22:$K$38,4,0)+VLOOKUP($B52,Dic!$H$22:$K$38,4,0),0)</f>
        <v>0</v>
      </c>
      <c r="E52" s="180"/>
      <c r="L52" s="152">
        <f>Config!F24</f>
        <v>16</v>
      </c>
      <c r="M52" s="126">
        <f>IFERROR(VLOOKUP($L52,Ene!$M$22:$O$38,2,0)+VLOOKUP($L52,Feb!$M$22:$O$38,2,0)+VLOOKUP($L52,Mar!$M$22:$O$38,2,0)+VLOOKUP($L52,Abr!$M$22:$O$38,2,0)+VLOOKUP($L52,May!$M$22:$O$38,2,0)+VLOOKUP($L52,Jun!$M$22:$O$38,2,0)+VLOOKUP($L52,Jul!$M$22:$O$38,2,0)+VLOOKUP($L52,Agos!$M$22:$O$38,2,0)+VLOOKUP($L52,Sept!$M$22:$O$38,2,0)+VLOOKUP($L52,Oct!$M$22:$O$38,2,0)+VLOOKUP($L52,Nov!$M$22:$O$38,2,0)+VLOOKUP($L52,Dic!$M$22:$O$38,2,0),0)</f>
        <v>0</v>
      </c>
      <c r="N52" s="127">
        <f>IFERROR(VLOOKUP($L52,Ene!$M$22:$O$38,3,0)+VLOOKUP($L52,Feb!$M$22:$O$38,3,0)+VLOOKUP($L52,Mar!$M$22:$O$38,3,0)+VLOOKUP($L52,Abr!$M$22:$O$38,3,0)+VLOOKUP($L52,May!$M$22:$O$38,3,0)+VLOOKUP($L52,Jun!$M$22:$O$38,3,0)+VLOOKUP($L52,Jul!$M$22:$O$38,3,0)+VLOOKUP($L52,Agos!$M$22:$O$38,3,0)+VLOOKUP($L52,Sept!$M$22:$O$38,3,0)+VLOOKUP($L52,Oct!$M$22:$O$38,3,0)+VLOOKUP($L52,Nov!$M$22:$O$38,3,0)+VLOOKUP($L52,Dic!$M$22:$O$38,3,0),0)</f>
        <v>0</v>
      </c>
    </row>
    <row r="53" spans="2:14" ht="13" thickBot="1">
      <c r="B53" s="159">
        <f>Config!D25</f>
        <v>17</v>
      </c>
      <c r="C53" s="130">
        <f>IFERROR(VLOOKUP($B53,Ene!$H$22:$K$38,3,0)+VLOOKUP($B53,Feb!$H$22:$K$38,3,0)+VLOOKUP($B53,Mar!$H$22:$K$38,3,0)+VLOOKUP($B53,Abr!$H$22:$K$38,3,0)+VLOOKUP($B53,May!$H$22:$K$38,3,0)+VLOOKUP($B53,Jun!$H$22:$K$38,3,0)+VLOOKUP($B53,Jul!$H$22:$K$38,3,0)+VLOOKUP($B53,Agos!$H$22:$K$38,3,0)+VLOOKUP($B53,Sept!$H$22:$K$38,3,0)+VLOOKUP($B53,Oct!$H$22:$K$38,3,0)+VLOOKUP($B53,Nov!$H$22:$K$38,3,0)+VLOOKUP($B53,Dic!$H$22:$K$38,3,0),0)</f>
        <v>0</v>
      </c>
      <c r="D53" s="131">
        <f>IFERROR(VLOOKUP($B53,Ene!$H$22:$K$38,4,0)+VLOOKUP($B53,Feb!$H$22:$K$38,4,0)+VLOOKUP($B53,Mar!$H$22:$K$38,4,0)+VLOOKUP($B53,Abr!$H$22:$K$38,4,0)+VLOOKUP($B53,May!$H$22:$K$38,4,0)+VLOOKUP($B53,Jun!$H$22:$K$38,4,0)+VLOOKUP($B53,Jul!$H$22:$K$38,4,0)+VLOOKUP($B53,Agos!$H$22:$K$38,4,0)+VLOOKUP($B53,Sept!$H$22:$K$38,4,0)+VLOOKUP($B53,Oct!$H$22:$K$38,4,0)+VLOOKUP($B53,Nov!$H$22:$K$38,4,0)+VLOOKUP($B53,Dic!$H$22:$K$38,4,0),0)</f>
        <v>0</v>
      </c>
      <c r="E53" s="180"/>
      <c r="L53" s="159">
        <f>Config!F25</f>
        <v>17</v>
      </c>
      <c r="M53" s="130">
        <f>IFERROR(VLOOKUP($L53,Ene!$M$22:$O$38,2,0)+VLOOKUP($L53,Feb!$M$22:$O$38,2,0)+VLOOKUP($L53,Mar!$M$22:$O$38,2,0)+VLOOKUP($L53,Abr!$M$22:$O$38,2,0)+VLOOKUP($L53,May!$M$22:$O$38,2,0)+VLOOKUP($L53,Jun!$M$22:$O$38,2,0)+VLOOKUP($L53,Jul!$M$22:$O$38,2,0)+VLOOKUP($L53,Agos!$M$22:$O$38,2,0)+VLOOKUP($L53,Sept!$M$22:$O$38,2,0)+VLOOKUP($L53,Oct!$M$22:$O$38,2,0)+VLOOKUP($L53,Nov!$M$22:$O$38,2,0)+VLOOKUP($L53,Dic!$M$22:$O$38,2,0),0)</f>
        <v>0</v>
      </c>
      <c r="N53" s="131">
        <f>IFERROR(VLOOKUP($L53,Ene!$M$22:$O$38,3,0)+VLOOKUP($L53,Feb!$M$22:$O$38,3,0)+VLOOKUP($L53,Mar!$M$22:$O$38,3,0)+VLOOKUP($L53,Abr!$M$22:$O$38,3,0)+VLOOKUP($L53,May!$M$22:$O$38,3,0)+VLOOKUP($L53,Jun!$M$22:$O$38,3,0)+VLOOKUP($L53,Jul!$M$22:$O$38,3,0)+VLOOKUP($L53,Agos!$M$22:$O$38,3,0)+VLOOKUP($L53,Sept!$M$22:$O$38,3,0)+VLOOKUP($L53,Oct!$M$22:$O$38,3,0)+VLOOKUP($L53,Nov!$M$22:$O$38,3,0)+VLOOKUP($L53,Dic!$M$22:$O$38,3,0),0)</f>
        <v>0</v>
      </c>
    </row>
    <row r="54" spans="2:14" ht="13" thickBot="1">
      <c r="B54" s="135" t="s">
        <v>2</v>
      </c>
      <c r="C54" s="161">
        <f>SUM(C37:C53)</f>
        <v>1440</v>
      </c>
      <c r="D54" s="162">
        <f>SUM(D37:D53)</f>
        <v>1440</v>
      </c>
      <c r="L54" s="163" t="s">
        <v>2</v>
      </c>
      <c r="M54" s="164">
        <f>SUM(M37:M53)</f>
        <v>1140</v>
      </c>
      <c r="N54" s="165">
        <f>SUM(N37:N53)</f>
        <v>1230</v>
      </c>
    </row>
    <row r="55" spans="2:14" s="195" customFormat="1" ht="6" customHeight="1">
      <c r="B55" s="193"/>
      <c r="C55" s="194"/>
      <c r="D55" s="194"/>
      <c r="E55" s="77"/>
      <c r="I55" s="77"/>
      <c r="L55" s="149"/>
      <c r="M55" s="150"/>
      <c r="N55" s="150"/>
    </row>
    <row r="56" spans="2:14" s="195" customFormat="1" ht="6" customHeight="1">
      <c r="B56" s="196"/>
      <c r="C56" s="197"/>
      <c r="D56" s="197"/>
      <c r="E56" s="198"/>
      <c r="F56" s="84"/>
      <c r="G56" s="84"/>
      <c r="H56" s="84"/>
      <c r="I56" s="198"/>
      <c r="J56" s="84"/>
      <c r="K56" s="84"/>
      <c r="L56" s="199"/>
      <c r="M56" s="200"/>
      <c r="N56" s="200"/>
    </row>
    <row r="57" spans="2:14" s="195" customFormat="1" ht="6" customHeight="1" thickBot="1">
      <c r="B57" s="193"/>
      <c r="C57" s="194"/>
      <c r="D57" s="194"/>
      <c r="E57" s="77"/>
      <c r="I57" s="77"/>
      <c r="L57" s="149"/>
      <c r="M57" s="150"/>
      <c r="N57" s="150"/>
    </row>
    <row r="58" spans="2:14" ht="14">
      <c r="B58" s="220" t="s">
        <v>11</v>
      </c>
      <c r="C58" s="299"/>
      <c r="D58" s="300"/>
      <c r="E58" s="102"/>
      <c r="F58" s="220" t="s">
        <v>136</v>
      </c>
      <c r="G58" s="299"/>
      <c r="H58" s="299"/>
      <c r="I58" s="299"/>
      <c r="J58" s="299"/>
      <c r="K58" s="300"/>
      <c r="L58" s="102"/>
      <c r="M58" s="102"/>
      <c r="N58" s="102"/>
    </row>
    <row r="59" spans="2:14" ht="23.5" thickBot="1">
      <c r="B59" s="108" t="s">
        <v>18</v>
      </c>
      <c r="C59" s="109" t="s">
        <v>60</v>
      </c>
      <c r="D59" s="110" t="s">
        <v>72</v>
      </c>
      <c r="E59" s="102"/>
      <c r="F59" s="151" t="s">
        <v>18</v>
      </c>
      <c r="G59" s="109" t="str">
        <f>B22</f>
        <v>Resumen de Ingresos</v>
      </c>
      <c r="H59" s="109" t="str">
        <f>B35</f>
        <v>Facturas</v>
      </c>
      <c r="I59" s="109" t="str">
        <f>L35</f>
        <v>Resumen de Gastos</v>
      </c>
      <c r="J59" s="109" t="str">
        <f>J8</f>
        <v>Ahorro</v>
      </c>
      <c r="K59" s="110" t="str">
        <f>J22</f>
        <v>Deudas</v>
      </c>
      <c r="L59" s="102"/>
      <c r="M59" s="102"/>
      <c r="N59" s="102"/>
    </row>
    <row r="60" spans="2:14" ht="12.5">
      <c r="B60" s="156" t="str">
        <f>B22</f>
        <v>Resumen de Ingresos</v>
      </c>
      <c r="C60" s="123">
        <f>C31</f>
        <v>5300</v>
      </c>
      <c r="D60" s="124">
        <f>D31</f>
        <v>5900</v>
      </c>
      <c r="F60" s="173" t="s">
        <v>124</v>
      </c>
      <c r="G60" s="167">
        <f>Ene!$E$34</f>
        <v>5900</v>
      </c>
      <c r="H60" s="167">
        <f>Ene!$E$35</f>
        <v>1440</v>
      </c>
      <c r="I60" s="167">
        <f>Ene!$E$36</f>
        <v>1230</v>
      </c>
      <c r="J60" s="167">
        <f>Ene!$E$37</f>
        <v>750</v>
      </c>
      <c r="K60" s="168">
        <f>Ene!$E$38</f>
        <v>1200</v>
      </c>
      <c r="L60" s="102"/>
      <c r="M60" s="102"/>
      <c r="N60" s="102"/>
    </row>
    <row r="61" spans="2:14" ht="12.5">
      <c r="B61" s="157" t="str">
        <f>B35</f>
        <v>Facturas</v>
      </c>
      <c r="C61" s="126">
        <f>C54</f>
        <v>1440</v>
      </c>
      <c r="D61" s="127">
        <f>D54</f>
        <v>1440</v>
      </c>
      <c r="F61" s="152" t="s">
        <v>125</v>
      </c>
      <c r="G61" s="123">
        <f>Feb!$E$34</f>
        <v>0</v>
      </c>
      <c r="H61" s="123">
        <f>Feb!$E$35</f>
        <v>0</v>
      </c>
      <c r="I61" s="123">
        <f>Feb!$E$36</f>
        <v>0</v>
      </c>
      <c r="J61" s="123">
        <f>Feb!$E$37</f>
        <v>0</v>
      </c>
      <c r="K61" s="124">
        <f>Feb!$E$38</f>
        <v>0</v>
      </c>
      <c r="L61" s="102"/>
      <c r="M61" s="102"/>
      <c r="N61" s="102"/>
    </row>
    <row r="62" spans="2:14" ht="12.5">
      <c r="B62" s="157" t="str">
        <f>L35</f>
        <v>Resumen de Gastos</v>
      </c>
      <c r="C62" s="126">
        <f>M54</f>
        <v>1140</v>
      </c>
      <c r="D62" s="127">
        <f>N54</f>
        <v>1230</v>
      </c>
      <c r="F62" s="152" t="s">
        <v>126</v>
      </c>
      <c r="G62" s="123">
        <f>Mar!$E$34</f>
        <v>0</v>
      </c>
      <c r="H62" s="123">
        <f>Mar!$E$35</f>
        <v>0</v>
      </c>
      <c r="I62" s="123">
        <f>Mar!$E$36</f>
        <v>0</v>
      </c>
      <c r="J62" s="123">
        <f>Mar!$E$37</f>
        <v>0</v>
      </c>
      <c r="K62" s="124">
        <f>Mar!$E$38</f>
        <v>0</v>
      </c>
      <c r="L62" s="102"/>
      <c r="M62" s="102"/>
      <c r="N62" s="102"/>
    </row>
    <row r="63" spans="2:14" ht="12.5">
      <c r="B63" s="157" t="str">
        <f>J8</f>
        <v>Ahorro</v>
      </c>
      <c r="C63" s="126">
        <f>K16</f>
        <v>550</v>
      </c>
      <c r="D63" s="127">
        <f>L16</f>
        <v>750</v>
      </c>
      <c r="F63" s="152" t="s">
        <v>127</v>
      </c>
      <c r="G63" s="190">
        <f>Abr!$E$34</f>
        <v>0</v>
      </c>
      <c r="H63" s="190">
        <f>Abr!$E$35</f>
        <v>0</v>
      </c>
      <c r="I63" s="190">
        <f>Abr!$E$36</f>
        <v>0</v>
      </c>
      <c r="J63" s="190">
        <f>Abr!$E$37</f>
        <v>0</v>
      </c>
      <c r="K63" s="191">
        <f>Abr!$E$38</f>
        <v>0</v>
      </c>
      <c r="L63" s="102"/>
      <c r="M63" s="102"/>
      <c r="N63" s="102"/>
    </row>
    <row r="64" spans="2:14" ht="13" thickBot="1">
      <c r="B64" s="158" t="str">
        <f>J22</f>
        <v>Deudas</v>
      </c>
      <c r="C64" s="130">
        <f>K30</f>
        <v>1200</v>
      </c>
      <c r="D64" s="131">
        <f>L30</f>
        <v>1200</v>
      </c>
      <c r="F64" s="152" t="s">
        <v>128</v>
      </c>
      <c r="G64" s="123">
        <f>May!$E$34</f>
        <v>0</v>
      </c>
      <c r="H64" s="123">
        <f>May!$E$35</f>
        <v>0</v>
      </c>
      <c r="I64" s="123">
        <f>May!$E$36</f>
        <v>0</v>
      </c>
      <c r="J64" s="123">
        <f>May!$E$37</f>
        <v>0</v>
      </c>
      <c r="K64" s="124">
        <f>May!$E$38</f>
        <v>0</v>
      </c>
      <c r="L64" s="102"/>
      <c r="M64" s="102"/>
      <c r="N64" s="102"/>
    </row>
    <row r="65" spans="2:11" ht="13" thickBot="1">
      <c r="B65" s="160" t="s">
        <v>21</v>
      </c>
      <c r="C65" s="137">
        <f t="shared" ref="C65:D65" si="1">C60-(C61+C62+C63+C64)</f>
        <v>970</v>
      </c>
      <c r="D65" s="138">
        <f t="shared" si="1"/>
        <v>1280</v>
      </c>
      <c r="F65" s="152" t="s">
        <v>129</v>
      </c>
      <c r="G65" s="123">
        <f>Jun!$E$34</f>
        <v>0</v>
      </c>
      <c r="H65" s="123">
        <f>Jun!$E$35</f>
        <v>0</v>
      </c>
      <c r="I65" s="123">
        <f>Jun!$E$36</f>
        <v>0</v>
      </c>
      <c r="J65" s="123">
        <f>Jun!$E$37</f>
        <v>0</v>
      </c>
      <c r="K65" s="124">
        <f>Jun!$E$38</f>
        <v>0</v>
      </c>
    </row>
    <row r="66" spans="2:11" ht="12.5">
      <c r="F66" s="152" t="s">
        <v>130</v>
      </c>
      <c r="G66" s="123">
        <f>Jul!$E$34</f>
        <v>0</v>
      </c>
      <c r="H66" s="123">
        <f>Jul!$E$35</f>
        <v>0</v>
      </c>
      <c r="I66" s="123">
        <f>Jul!$E$36</f>
        <v>0</v>
      </c>
      <c r="J66" s="123">
        <f>Jul!$E$37</f>
        <v>0</v>
      </c>
      <c r="K66" s="124">
        <f>Jul!$E$38</f>
        <v>0</v>
      </c>
    </row>
    <row r="67" spans="2:11" ht="12.5">
      <c r="F67" s="152" t="s">
        <v>131</v>
      </c>
      <c r="G67" s="123">
        <f>Agos!$E$34</f>
        <v>0</v>
      </c>
      <c r="H67" s="123">
        <f>Agos!$E$35</f>
        <v>0</v>
      </c>
      <c r="I67" s="123">
        <f>Agos!$E$36</f>
        <v>0</v>
      </c>
      <c r="J67" s="123">
        <f>Agos!$E$37</f>
        <v>0</v>
      </c>
      <c r="K67" s="124">
        <f>Agos!$E$38</f>
        <v>0</v>
      </c>
    </row>
    <row r="68" spans="2:11" ht="12.5">
      <c r="F68" s="152" t="s">
        <v>132</v>
      </c>
      <c r="G68" s="123">
        <f>Sept!$E$34</f>
        <v>0</v>
      </c>
      <c r="H68" s="123">
        <f>Sept!$E$35</f>
        <v>0</v>
      </c>
      <c r="I68" s="123">
        <f>Sept!$E$36</f>
        <v>0</v>
      </c>
      <c r="J68" s="123">
        <f>Sept!$E$37</f>
        <v>0</v>
      </c>
      <c r="K68" s="124">
        <f>Sept!$E$38</f>
        <v>0</v>
      </c>
    </row>
    <row r="69" spans="2:11" ht="12.5">
      <c r="F69" s="152" t="s">
        <v>133</v>
      </c>
      <c r="G69" s="123">
        <f>Oct!$E$34</f>
        <v>0</v>
      </c>
      <c r="H69" s="123">
        <f>Oct!$E$35</f>
        <v>0</v>
      </c>
      <c r="I69" s="123">
        <f>Oct!$E$36</f>
        <v>0</v>
      </c>
      <c r="J69" s="123">
        <f>Oct!$E$37</f>
        <v>0</v>
      </c>
      <c r="K69" s="124">
        <f>Oct!$E$38</f>
        <v>0</v>
      </c>
    </row>
    <row r="70" spans="2:11" ht="12.5">
      <c r="F70" s="152" t="s">
        <v>134</v>
      </c>
      <c r="G70" s="123">
        <f>Nov!$E$34</f>
        <v>0</v>
      </c>
      <c r="H70" s="123">
        <f>Nov!$E$35</f>
        <v>0</v>
      </c>
      <c r="I70" s="123">
        <f>Nov!$E$36</f>
        <v>0</v>
      </c>
      <c r="J70" s="123">
        <f>Nov!$E$37</f>
        <v>0</v>
      </c>
      <c r="K70" s="124">
        <f>Nov!$E$38</f>
        <v>0</v>
      </c>
    </row>
    <row r="71" spans="2:11" ht="13" thickBot="1">
      <c r="F71" s="169" t="s">
        <v>135</v>
      </c>
      <c r="G71" s="170">
        <f>Dic!$E$34</f>
        <v>0</v>
      </c>
      <c r="H71" s="170">
        <f>Dic!$E$35</f>
        <v>0</v>
      </c>
      <c r="I71" s="170">
        <f>Dic!$E$36</f>
        <v>0</v>
      </c>
      <c r="J71" s="170">
        <f>Dic!$E$37</f>
        <v>0</v>
      </c>
      <c r="K71" s="171">
        <f>Dic!$E$38</f>
        <v>0</v>
      </c>
    </row>
  </sheetData>
  <mergeCells count="14">
    <mergeCell ref="B58:D58"/>
    <mergeCell ref="B17:D18"/>
    <mergeCell ref="B35:D35"/>
    <mergeCell ref="G13:G14"/>
    <mergeCell ref="F58:K58"/>
    <mergeCell ref="J22:L22"/>
    <mergeCell ref="L35:N35"/>
    <mergeCell ref="B16:D16"/>
    <mergeCell ref="B22:D22"/>
    <mergeCell ref="J8:L8"/>
    <mergeCell ref="B8:D8"/>
    <mergeCell ref="B9:D10"/>
    <mergeCell ref="B12:D12"/>
    <mergeCell ref="B13:D14"/>
  </mergeCells>
  <phoneticPr fontId="10" type="noConversion"/>
  <conditionalFormatting sqref="G60:G71">
    <cfRule type="top10" dxfId="9" priority="6" bottom="1" rank="1"/>
    <cfRule type="top10" dxfId="8" priority="7" rank="1"/>
  </conditionalFormatting>
  <conditionalFormatting sqref="H60:H71">
    <cfRule type="top10" dxfId="7" priority="5" bottom="1" rank="1"/>
    <cfRule type="top10" dxfId="6" priority="12" rank="1"/>
  </conditionalFormatting>
  <conditionalFormatting sqref="I60:I71">
    <cfRule type="top10" dxfId="5" priority="4" bottom="1" rank="1"/>
    <cfRule type="top10" dxfId="4" priority="11" rank="1"/>
  </conditionalFormatting>
  <conditionalFormatting sqref="J60:J71">
    <cfRule type="top10" dxfId="3" priority="2" rank="1"/>
    <cfRule type="top10" dxfId="2" priority="3" bottom="1" rank="1"/>
  </conditionalFormatting>
  <conditionalFormatting sqref="K60:K71">
    <cfRule type="top10" dxfId="1" priority="1" bottom="1" rank="1"/>
    <cfRule type="top10" dxfId="0" priority="9" rank="1"/>
  </conditionalFormatting>
  <pageMargins left="0.7" right="0.7" top="0.75" bottom="0.75" header="0.3" footer="0.3"/>
  <pageSetup orientation="portrait" horizontalDpi="360" verticalDpi="360" r:id="rId1"/>
  <ignoredErrors>
    <ignoredError sqref="G61:K61" formula="1"/>
  </ignoredError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outlinePr summaryBelow="0" summaryRight="0"/>
  </sheetPr>
  <dimension ref="B2:I40"/>
  <sheetViews>
    <sheetView showGridLines="0" topLeftCell="A2" zoomScaleNormal="100" workbookViewId="0">
      <selection activeCell="G35" sqref="G35"/>
    </sheetView>
  </sheetViews>
  <sheetFormatPr baseColWidth="10" defaultColWidth="12.7265625" defaultRowHeight="15.5"/>
  <cols>
    <col min="1" max="1" width="2.7265625" style="18" customWidth="1"/>
    <col min="2" max="2" width="3.453125" style="18" bestFit="1" customWidth="1"/>
    <col min="3" max="3" width="20.7265625" style="18" customWidth="1"/>
    <col min="4" max="4" width="16.453125" style="18" customWidth="1"/>
    <col min="5" max="6" width="25.26953125" style="18" customWidth="1"/>
    <col min="7" max="7" width="28.453125" style="18" customWidth="1"/>
    <col min="8" max="9" width="25.26953125" style="18" customWidth="1"/>
    <col min="10" max="17" width="7.81640625" style="18" customWidth="1"/>
    <col min="18" max="18" width="10.7265625" style="18" customWidth="1"/>
    <col min="19" max="16384" width="12.7265625" style="18"/>
  </cols>
  <sheetData>
    <row r="2" spans="2:4" ht="35">
      <c r="B2" s="80" t="s">
        <v>113</v>
      </c>
      <c r="C2" s="80"/>
      <c r="D2" s="80"/>
    </row>
    <row r="3" spans="2:4">
      <c r="B3" s="209" t="s">
        <v>163</v>
      </c>
      <c r="C3" s="82"/>
      <c r="D3" s="84"/>
    </row>
    <row r="4" spans="2:4">
      <c r="B4" s="83"/>
      <c r="C4" s="208"/>
      <c r="D4" s="83"/>
    </row>
    <row r="5" spans="2:4">
      <c r="B5" s="85"/>
      <c r="C5" s="198"/>
      <c r="D5" s="83"/>
    </row>
    <row r="6" spans="2:4">
      <c r="B6" s="85"/>
      <c r="C6" s="82"/>
      <c r="D6" s="82"/>
    </row>
    <row r="7" spans="2:4" s="79" customFormat="1">
      <c r="B7" s="77"/>
      <c r="C7" s="78"/>
      <c r="D7" s="76"/>
    </row>
    <row r="8" spans="2:4" s="79" customFormat="1">
      <c r="B8" s="77"/>
      <c r="C8" s="78"/>
      <c r="D8" s="76"/>
    </row>
    <row r="9" spans="2:4" ht="16" thickBot="1">
      <c r="B9" s="19"/>
      <c r="C9" s="19"/>
      <c r="D9" s="19"/>
    </row>
    <row r="10" spans="2:4">
      <c r="B10" s="302" t="s">
        <v>63</v>
      </c>
      <c r="C10" s="303"/>
      <c r="D10" s="304"/>
    </row>
    <row r="11" spans="2:4">
      <c r="B11" s="313">
        <f>COUNTIF(D25:D39,"&gt;0")</f>
        <v>3</v>
      </c>
      <c r="C11" s="314"/>
      <c r="D11" s="315"/>
    </row>
    <row r="12" spans="2:4" ht="16" thickBot="1">
      <c r="B12" s="316"/>
      <c r="C12" s="317"/>
      <c r="D12" s="318"/>
    </row>
    <row r="13" spans="2:4" ht="16" thickBot="1">
      <c r="B13" s="16"/>
      <c r="C13" s="16"/>
      <c r="D13" s="16"/>
    </row>
    <row r="14" spans="2:4">
      <c r="B14" s="302" t="s">
        <v>23</v>
      </c>
      <c r="C14" s="303"/>
      <c r="D14" s="304"/>
    </row>
    <row r="15" spans="2:4">
      <c r="B15" s="305">
        <f>SUM(D25:D39)</f>
        <v>37000</v>
      </c>
      <c r="C15" s="306"/>
      <c r="D15" s="307"/>
    </row>
    <row r="16" spans="2:4" ht="16" thickBot="1">
      <c r="B16" s="308"/>
      <c r="C16" s="309"/>
      <c r="D16" s="310"/>
    </row>
    <row r="18" spans="2:9">
      <c r="B18" s="302" t="s">
        <v>24</v>
      </c>
      <c r="C18" s="303"/>
      <c r="D18" s="304"/>
    </row>
    <row r="19" spans="2:9">
      <c r="B19" s="305">
        <f>SUM(E25:E39)</f>
        <v>10500</v>
      </c>
      <c r="C19" s="306"/>
      <c r="D19" s="307"/>
      <c r="H19" s="16"/>
      <c r="I19" s="16"/>
    </row>
    <row r="20" spans="2:9" ht="16" thickBot="1">
      <c r="B20" s="308"/>
      <c r="C20" s="309"/>
      <c r="D20" s="310"/>
      <c r="H20" s="16"/>
      <c r="I20" s="16"/>
    </row>
    <row r="23" spans="2:9" ht="16" thickBot="1"/>
    <row r="24" spans="2:9">
      <c r="B24" s="21" t="s">
        <v>3</v>
      </c>
      <c r="C24" s="22" t="s">
        <v>18</v>
      </c>
      <c r="D24" s="22" t="s">
        <v>19</v>
      </c>
      <c r="E24" s="22" t="s">
        <v>64</v>
      </c>
      <c r="F24" s="22" t="s">
        <v>25</v>
      </c>
      <c r="G24" s="22" t="s">
        <v>65</v>
      </c>
      <c r="H24" s="22" t="s">
        <v>26</v>
      </c>
      <c r="I24" s="23" t="s">
        <v>27</v>
      </c>
    </row>
    <row r="25" spans="2:9">
      <c r="B25" s="24">
        <v>1</v>
      </c>
      <c r="C25" s="25" t="s">
        <v>31</v>
      </c>
      <c r="D25" s="26">
        <v>15000</v>
      </c>
      <c r="E25" s="26">
        <v>4000</v>
      </c>
      <c r="F25" s="26">
        <f t="shared" ref="F25:F39" si="0">D25-E25</f>
        <v>11000</v>
      </c>
      <c r="G25" s="26">
        <v>1000</v>
      </c>
      <c r="H25" s="27">
        <f t="shared" ref="H25:H39" si="1">IF(G25&lt;&gt;0,D25/G25,0)</f>
        <v>15</v>
      </c>
      <c r="I25" s="28">
        <f t="shared" ref="I25:I39" si="2">IF(G25&lt;&gt;0,F25/G25,0)</f>
        <v>11</v>
      </c>
    </row>
    <row r="26" spans="2:9">
      <c r="B26" s="29">
        <v>2</v>
      </c>
      <c r="C26" s="13" t="s">
        <v>30</v>
      </c>
      <c r="D26" s="30">
        <v>10000</v>
      </c>
      <c r="E26" s="30">
        <v>1500</v>
      </c>
      <c r="F26" s="30">
        <f t="shared" si="0"/>
        <v>8500</v>
      </c>
      <c r="G26" s="30">
        <v>600</v>
      </c>
      <c r="H26" s="31">
        <f t="shared" si="1"/>
        <v>16.666666666666668</v>
      </c>
      <c r="I26" s="32">
        <f t="shared" si="2"/>
        <v>14.166666666666666</v>
      </c>
    </row>
    <row r="27" spans="2:9">
      <c r="B27" s="24">
        <v>3</v>
      </c>
      <c r="C27" s="33" t="s">
        <v>28</v>
      </c>
      <c r="D27" s="26">
        <v>12000</v>
      </c>
      <c r="E27" s="26">
        <v>5000</v>
      </c>
      <c r="F27" s="26">
        <f t="shared" si="0"/>
        <v>7000</v>
      </c>
      <c r="G27" s="26">
        <v>1000</v>
      </c>
      <c r="H27" s="27">
        <f t="shared" si="1"/>
        <v>12</v>
      </c>
      <c r="I27" s="28">
        <f t="shared" si="2"/>
        <v>7</v>
      </c>
    </row>
    <row r="28" spans="2:9">
      <c r="B28" s="29">
        <v>4</v>
      </c>
      <c r="C28" s="13"/>
      <c r="D28" s="30"/>
      <c r="E28" s="30"/>
      <c r="F28" s="30">
        <f t="shared" si="0"/>
        <v>0</v>
      </c>
      <c r="G28" s="30"/>
      <c r="H28" s="31">
        <f t="shared" si="1"/>
        <v>0</v>
      </c>
      <c r="I28" s="32">
        <f t="shared" si="2"/>
        <v>0</v>
      </c>
    </row>
    <row r="29" spans="2:9">
      <c r="B29" s="24">
        <v>5</v>
      </c>
      <c r="C29" s="25"/>
      <c r="D29" s="26"/>
      <c r="E29" s="26"/>
      <c r="F29" s="26">
        <f t="shared" si="0"/>
        <v>0</v>
      </c>
      <c r="G29" s="26"/>
      <c r="H29" s="27">
        <f t="shared" si="1"/>
        <v>0</v>
      </c>
      <c r="I29" s="28">
        <f t="shared" si="2"/>
        <v>0</v>
      </c>
    </row>
    <row r="30" spans="2:9">
      <c r="B30" s="29">
        <v>6</v>
      </c>
      <c r="C30" s="13"/>
      <c r="D30" s="30"/>
      <c r="E30" s="30"/>
      <c r="F30" s="30">
        <f t="shared" si="0"/>
        <v>0</v>
      </c>
      <c r="G30" s="30"/>
      <c r="H30" s="31">
        <f t="shared" si="1"/>
        <v>0</v>
      </c>
      <c r="I30" s="32">
        <f t="shared" si="2"/>
        <v>0</v>
      </c>
    </row>
    <row r="31" spans="2:9">
      <c r="B31" s="24">
        <v>7</v>
      </c>
      <c r="C31" s="25"/>
      <c r="D31" s="26"/>
      <c r="E31" s="26"/>
      <c r="F31" s="26">
        <f t="shared" si="0"/>
        <v>0</v>
      </c>
      <c r="G31" s="26"/>
      <c r="H31" s="27">
        <f t="shared" si="1"/>
        <v>0</v>
      </c>
      <c r="I31" s="28">
        <f t="shared" si="2"/>
        <v>0</v>
      </c>
    </row>
    <row r="32" spans="2:9">
      <c r="B32" s="29">
        <v>8</v>
      </c>
      <c r="C32" s="13"/>
      <c r="D32" s="30"/>
      <c r="E32" s="30"/>
      <c r="F32" s="30">
        <f t="shared" si="0"/>
        <v>0</v>
      </c>
      <c r="G32" s="30"/>
      <c r="H32" s="31">
        <f t="shared" si="1"/>
        <v>0</v>
      </c>
      <c r="I32" s="32">
        <f t="shared" si="2"/>
        <v>0</v>
      </c>
    </row>
    <row r="33" spans="2:9">
      <c r="B33" s="24">
        <v>9</v>
      </c>
      <c r="C33" s="25"/>
      <c r="D33" s="26"/>
      <c r="E33" s="26"/>
      <c r="F33" s="26">
        <f t="shared" si="0"/>
        <v>0</v>
      </c>
      <c r="G33" s="26"/>
      <c r="H33" s="27">
        <f t="shared" si="1"/>
        <v>0</v>
      </c>
      <c r="I33" s="28">
        <f t="shared" si="2"/>
        <v>0</v>
      </c>
    </row>
    <row r="34" spans="2:9">
      <c r="B34" s="29">
        <v>10</v>
      </c>
      <c r="C34" s="13"/>
      <c r="D34" s="30"/>
      <c r="E34" s="30"/>
      <c r="F34" s="30">
        <f t="shared" si="0"/>
        <v>0</v>
      </c>
      <c r="G34" s="30"/>
      <c r="H34" s="31">
        <f t="shared" si="1"/>
        <v>0</v>
      </c>
      <c r="I34" s="32">
        <f t="shared" si="2"/>
        <v>0</v>
      </c>
    </row>
    <row r="35" spans="2:9">
      <c r="B35" s="24">
        <v>11</v>
      </c>
      <c r="C35" s="25"/>
      <c r="D35" s="26"/>
      <c r="E35" s="26"/>
      <c r="F35" s="26">
        <f t="shared" si="0"/>
        <v>0</v>
      </c>
      <c r="G35" s="26"/>
      <c r="H35" s="27">
        <f t="shared" si="1"/>
        <v>0</v>
      </c>
      <c r="I35" s="28">
        <f t="shared" si="2"/>
        <v>0</v>
      </c>
    </row>
    <row r="36" spans="2:9">
      <c r="B36" s="29">
        <v>12</v>
      </c>
      <c r="C36" s="13"/>
      <c r="D36" s="30"/>
      <c r="E36" s="30"/>
      <c r="F36" s="30">
        <f t="shared" si="0"/>
        <v>0</v>
      </c>
      <c r="G36" s="30"/>
      <c r="H36" s="31">
        <f t="shared" si="1"/>
        <v>0</v>
      </c>
      <c r="I36" s="32">
        <f t="shared" si="2"/>
        <v>0</v>
      </c>
    </row>
    <row r="37" spans="2:9">
      <c r="B37" s="24">
        <v>13</v>
      </c>
      <c r="C37" s="25"/>
      <c r="D37" s="26"/>
      <c r="E37" s="26"/>
      <c r="F37" s="26">
        <f t="shared" si="0"/>
        <v>0</v>
      </c>
      <c r="G37" s="26"/>
      <c r="H37" s="27">
        <f t="shared" si="1"/>
        <v>0</v>
      </c>
      <c r="I37" s="28">
        <f t="shared" si="2"/>
        <v>0</v>
      </c>
    </row>
    <row r="38" spans="2:9">
      <c r="B38" s="29">
        <v>14</v>
      </c>
      <c r="C38" s="13"/>
      <c r="D38" s="30"/>
      <c r="E38" s="30"/>
      <c r="F38" s="30">
        <f t="shared" si="0"/>
        <v>0</v>
      </c>
      <c r="G38" s="30"/>
      <c r="H38" s="31">
        <f t="shared" si="1"/>
        <v>0</v>
      </c>
      <c r="I38" s="32">
        <f t="shared" si="2"/>
        <v>0</v>
      </c>
    </row>
    <row r="39" spans="2:9" ht="16" thickBot="1">
      <c r="B39" s="34">
        <v>15</v>
      </c>
      <c r="C39" s="35"/>
      <c r="D39" s="36"/>
      <c r="E39" s="36"/>
      <c r="F39" s="36">
        <f t="shared" si="0"/>
        <v>0</v>
      </c>
      <c r="G39" s="36"/>
      <c r="H39" s="37">
        <f t="shared" si="1"/>
        <v>0</v>
      </c>
      <c r="I39" s="38">
        <f t="shared" si="2"/>
        <v>0</v>
      </c>
    </row>
    <row r="40" spans="2:9" ht="16" thickBot="1">
      <c r="B40" s="311" t="s">
        <v>2</v>
      </c>
      <c r="C40" s="312"/>
      <c r="D40" s="14">
        <f t="shared" ref="D40:G40" si="3">SUM(D25:D39)</f>
        <v>37000</v>
      </c>
      <c r="E40" s="14">
        <f t="shared" si="3"/>
        <v>10500</v>
      </c>
      <c r="F40" s="14">
        <f t="shared" si="3"/>
        <v>26500</v>
      </c>
      <c r="G40" s="15">
        <f t="shared" si="3"/>
        <v>2600</v>
      </c>
      <c r="H40" s="39"/>
      <c r="I40" s="40"/>
    </row>
  </sheetData>
  <mergeCells count="7">
    <mergeCell ref="B18:D18"/>
    <mergeCell ref="B19:D20"/>
    <mergeCell ref="B40:C40"/>
    <mergeCell ref="B10:D10"/>
    <mergeCell ref="B11:D12"/>
    <mergeCell ref="B14:D14"/>
    <mergeCell ref="B15:D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outlinePr summaryBelow="0" summaryRight="0"/>
  </sheetPr>
  <dimension ref="B2:V386"/>
  <sheetViews>
    <sheetView showGridLines="0" tabSelected="1" topLeftCell="A2" zoomScale="80" zoomScaleNormal="80" workbookViewId="0">
      <selection activeCell="D18" sqref="D18"/>
    </sheetView>
  </sheetViews>
  <sheetFormatPr baseColWidth="10" defaultColWidth="12.7265625" defaultRowHeight="15.75" customHeight="1"/>
  <cols>
    <col min="1" max="1" width="2.7265625" style="57" customWidth="1"/>
    <col min="2" max="2" width="7.453125" style="57" customWidth="1"/>
    <col min="3" max="3" width="15.1796875" style="57" customWidth="1"/>
    <col min="4" max="4" width="18.26953125" style="57" customWidth="1"/>
    <col min="5" max="5" width="15.1796875" style="57" customWidth="1"/>
    <col min="6" max="6" width="18.26953125" style="57" customWidth="1"/>
    <col min="7" max="7" width="15.1796875" style="57" customWidth="1"/>
    <col min="8" max="8" width="18.26953125" style="57" customWidth="1"/>
    <col min="9" max="9" width="15.1796875" style="57" customWidth="1"/>
    <col min="10" max="10" width="18.26953125" style="57" customWidth="1"/>
    <col min="11" max="11" width="15.1796875" style="57" customWidth="1"/>
    <col min="12" max="12" width="18.26953125" style="57" customWidth="1"/>
    <col min="13" max="13" width="15.1796875" style="57" customWidth="1"/>
    <col min="14" max="14" width="18.26953125" style="57" customWidth="1"/>
    <col min="15" max="15" width="15.1796875" style="57" customWidth="1"/>
    <col min="16" max="16" width="18.26953125" style="57" customWidth="1"/>
    <col min="17" max="17" width="15.1796875" style="57" customWidth="1"/>
    <col min="18" max="18" width="18.26953125" style="57" customWidth="1"/>
    <col min="19" max="19" width="15.1796875" style="57" customWidth="1"/>
    <col min="20" max="20" width="18.26953125" style="57" customWidth="1"/>
    <col min="21" max="21" width="15.1796875" style="57" customWidth="1"/>
    <col min="22" max="22" width="18.26953125" style="57" customWidth="1"/>
    <col min="23" max="16384" width="12.7265625" style="57"/>
  </cols>
  <sheetData>
    <row r="2" spans="2:13" ht="35">
      <c r="B2" s="80" t="s">
        <v>114</v>
      </c>
      <c r="C2" s="80"/>
      <c r="D2" s="80"/>
      <c r="E2" s="80"/>
      <c r="F2" s="80"/>
      <c r="G2" s="81"/>
      <c r="H2" s="81"/>
      <c r="I2" s="81"/>
      <c r="J2" s="81"/>
      <c r="K2" s="81"/>
      <c r="L2" s="81"/>
      <c r="M2" s="81"/>
    </row>
    <row r="3" spans="2:13" ht="15.75" customHeight="1">
      <c r="B3" s="209" t="s">
        <v>164</v>
      </c>
      <c r="C3" s="82"/>
      <c r="D3" s="84"/>
      <c r="E3" s="84"/>
      <c r="F3" s="84"/>
      <c r="G3" s="85"/>
      <c r="H3" s="85"/>
      <c r="I3" s="85"/>
      <c r="J3" s="85"/>
      <c r="K3" s="85"/>
      <c r="L3" s="85"/>
      <c r="M3" s="85"/>
    </row>
    <row r="4" spans="2:13" ht="15.75" customHeight="1">
      <c r="B4" s="209" t="s">
        <v>165</v>
      </c>
      <c r="C4" s="208"/>
      <c r="D4" s="83"/>
      <c r="E4" s="82"/>
      <c r="F4" s="84"/>
      <c r="G4" s="85"/>
      <c r="H4" s="85"/>
      <c r="I4" s="85"/>
      <c r="J4" s="85"/>
      <c r="K4" s="85"/>
      <c r="L4" s="85"/>
      <c r="M4" s="85"/>
    </row>
    <row r="5" spans="2:13" ht="15.75" customHeight="1">
      <c r="B5" s="85"/>
      <c r="C5" s="198"/>
      <c r="D5" s="83"/>
      <c r="E5" s="82"/>
      <c r="F5" s="82"/>
      <c r="G5" s="85"/>
      <c r="H5" s="85"/>
      <c r="I5" s="85"/>
      <c r="J5" s="85"/>
      <c r="K5" s="85"/>
      <c r="L5" s="85"/>
      <c r="M5" s="85"/>
    </row>
    <row r="6" spans="2:13" ht="15.75" customHeight="1">
      <c r="B6" s="85"/>
      <c r="C6" s="82"/>
      <c r="D6" s="82"/>
      <c r="E6" s="82"/>
      <c r="F6" s="82"/>
      <c r="G6" s="86"/>
      <c r="H6" s="86"/>
      <c r="I6" s="86"/>
      <c r="J6" s="85"/>
      <c r="K6" s="85"/>
      <c r="L6" s="85"/>
      <c r="M6" s="85"/>
    </row>
    <row r="7" spans="2:13" customFormat="1" ht="15.75" customHeight="1">
      <c r="B7" s="2"/>
      <c r="C7" s="2"/>
      <c r="D7" s="2"/>
      <c r="E7" s="2"/>
      <c r="F7" s="2"/>
      <c r="G7" s="2"/>
      <c r="H7" s="2"/>
      <c r="I7" s="2"/>
      <c r="J7" s="2"/>
      <c r="K7" s="2"/>
      <c r="L7" s="2"/>
      <c r="M7" s="2"/>
    </row>
    <row r="8" spans="2:13" s="18" customFormat="1" ht="15.75" customHeight="1" thickBot="1">
      <c r="B8" s="19"/>
      <c r="C8" s="19"/>
      <c r="D8" s="19"/>
      <c r="E8" s="16"/>
      <c r="F8" s="16"/>
      <c r="G8" s="20"/>
      <c r="H8" s="17"/>
      <c r="I8" s="17"/>
      <c r="J8" s="17"/>
      <c r="K8" s="17"/>
      <c r="L8" s="17"/>
      <c r="M8" s="17"/>
    </row>
    <row r="9" spans="2:13" customFormat="1" ht="15.75" customHeight="1">
      <c r="B9" s="302" t="s">
        <v>52</v>
      </c>
      <c r="C9" s="303"/>
      <c r="D9" s="304"/>
      <c r="J9" s="323" t="s">
        <v>32</v>
      </c>
      <c r="K9" s="323"/>
      <c r="L9" s="323"/>
      <c r="M9" s="323"/>
    </row>
    <row r="10" spans="2:13" customFormat="1" ht="15.75" customHeight="1">
      <c r="B10" s="305">
        <f>SUM(D23+F23+H23+J23+L23+N23+P23+R23+T23+V23)</f>
        <v>1900</v>
      </c>
      <c r="C10" s="326"/>
      <c r="D10" s="327"/>
      <c r="F10" s="4"/>
      <c r="J10" s="323"/>
      <c r="K10" s="323"/>
      <c r="L10" s="323"/>
      <c r="M10" s="323"/>
    </row>
    <row r="11" spans="2:13" customFormat="1" ht="15.75" customHeight="1" thickBot="1">
      <c r="B11" s="328"/>
      <c r="C11" s="329"/>
      <c r="D11" s="330"/>
      <c r="F11" s="1"/>
      <c r="H11" s="5"/>
      <c r="I11" s="5"/>
      <c r="J11" s="323"/>
      <c r="K11" s="323"/>
      <c r="L11" s="323"/>
      <c r="M11" s="323"/>
    </row>
    <row r="12" spans="2:13" customFormat="1" ht="15.75" customHeight="1" thickBot="1">
      <c r="E12" s="2"/>
      <c r="F12" s="2"/>
      <c r="G12" s="2"/>
      <c r="J12" s="323"/>
      <c r="K12" s="323"/>
      <c r="L12" s="323"/>
      <c r="M12" s="323"/>
    </row>
    <row r="13" spans="2:13" customFormat="1" ht="15.75" customHeight="1">
      <c r="B13" s="302" t="s">
        <v>53</v>
      </c>
      <c r="C13" s="303"/>
      <c r="D13" s="304"/>
      <c r="E13" s="2"/>
      <c r="F13" s="2"/>
      <c r="G13" s="2"/>
      <c r="J13" s="323"/>
      <c r="K13" s="323"/>
      <c r="L13" s="323"/>
      <c r="M13" s="323"/>
    </row>
    <row r="14" spans="2:13" customFormat="1" ht="15.75" customHeight="1">
      <c r="B14" s="305">
        <f>D22+F22+H22+J22+L22+N22+P22+R22+T22+V22</f>
        <v>192000</v>
      </c>
      <c r="C14" s="306"/>
      <c r="D14" s="307"/>
      <c r="E14" s="2"/>
      <c r="F14" s="2"/>
      <c r="G14" s="2"/>
      <c r="J14" s="323"/>
      <c r="K14" s="323"/>
      <c r="L14" s="323"/>
      <c r="M14" s="323"/>
    </row>
    <row r="15" spans="2:13" customFormat="1" ht="15.75" customHeight="1" thickBot="1">
      <c r="B15" s="308"/>
      <c r="C15" s="309"/>
      <c r="D15" s="310"/>
      <c r="E15" s="2"/>
      <c r="F15" s="2"/>
      <c r="G15" s="2"/>
      <c r="H15" s="2"/>
      <c r="I15" s="2"/>
      <c r="J15" s="323"/>
      <c r="K15" s="323"/>
      <c r="L15" s="323"/>
      <c r="M15" s="323"/>
    </row>
    <row r="16" spans="2:13" customFormat="1" ht="15.75" customHeight="1" thickBot="1">
      <c r="B16" s="2"/>
      <c r="C16" s="2"/>
      <c r="D16" s="2"/>
      <c r="J16" s="323"/>
      <c r="K16" s="323"/>
      <c r="L16" s="323"/>
      <c r="M16" s="323"/>
    </row>
    <row r="17" spans="2:22" customFormat="1" ht="14.15" customHeight="1">
      <c r="B17" s="324" t="s">
        <v>16</v>
      </c>
      <c r="C17" s="325"/>
      <c r="D17" s="41">
        <v>45901</v>
      </c>
      <c r="E17" s="5"/>
      <c r="F17" s="5"/>
      <c r="G17" s="5"/>
      <c r="J17" s="323"/>
      <c r="K17" s="323"/>
      <c r="L17" s="323"/>
      <c r="M17" s="323"/>
      <c r="N17" s="3"/>
      <c r="O17" s="3"/>
    </row>
    <row r="18" spans="2:22" customFormat="1" ht="14.15" customHeight="1">
      <c r="B18" s="319" t="s">
        <v>54</v>
      </c>
      <c r="C18" s="320"/>
      <c r="D18" s="42">
        <v>300</v>
      </c>
      <c r="E18" s="5"/>
      <c r="F18" s="5"/>
      <c r="G18" s="5"/>
      <c r="M18" s="3"/>
      <c r="N18" s="3"/>
      <c r="O18" s="3"/>
    </row>
    <row r="19" spans="2:22" customFormat="1" ht="14.15" customHeight="1" thickBot="1">
      <c r="B19" s="321" t="s">
        <v>55</v>
      </c>
      <c r="C19" s="322"/>
      <c r="D19" s="43">
        <v>100</v>
      </c>
      <c r="E19" s="5"/>
      <c r="F19" s="5"/>
      <c r="G19" s="5"/>
      <c r="M19" s="3"/>
      <c r="N19" s="3"/>
      <c r="O19" s="3"/>
    </row>
    <row r="20" spans="2:22" customFormat="1" ht="15.5">
      <c r="B20" s="44"/>
      <c r="C20" s="45"/>
    </row>
    <row r="21" spans="2:22" ht="14.15" customHeight="1">
      <c r="B21" s="54"/>
      <c r="C21" s="47" t="s">
        <v>35</v>
      </c>
      <c r="D21" s="48" t="s">
        <v>51</v>
      </c>
      <c r="E21" s="49" t="s">
        <v>36</v>
      </c>
      <c r="F21" s="48" t="s">
        <v>50</v>
      </c>
      <c r="G21" s="50" t="s">
        <v>37</v>
      </c>
      <c r="H21" s="48" t="s">
        <v>49</v>
      </c>
      <c r="I21" s="49" t="s">
        <v>38</v>
      </c>
      <c r="J21" s="48" t="s">
        <v>48</v>
      </c>
      <c r="K21" s="49" t="s">
        <v>39</v>
      </c>
      <c r="L21" s="48" t="s">
        <v>47</v>
      </c>
      <c r="M21" s="49" t="s">
        <v>40</v>
      </c>
      <c r="N21" s="53" t="s">
        <v>102</v>
      </c>
      <c r="O21" s="49" t="s">
        <v>41</v>
      </c>
      <c r="P21" s="53" t="s">
        <v>103</v>
      </c>
      <c r="Q21" s="49" t="s">
        <v>42</v>
      </c>
      <c r="R21" s="53" t="s">
        <v>104</v>
      </c>
      <c r="S21" s="49" t="s">
        <v>43</v>
      </c>
      <c r="T21" s="53" t="s">
        <v>105</v>
      </c>
      <c r="U21" s="49" t="s">
        <v>44</v>
      </c>
      <c r="V21" s="53" t="s">
        <v>106</v>
      </c>
    </row>
    <row r="22" spans="2:22" ht="14.15" customHeight="1">
      <c r="B22" s="54"/>
      <c r="C22" s="55" t="s">
        <v>4</v>
      </c>
      <c r="D22" s="56">
        <v>10000</v>
      </c>
      <c r="E22" s="55" t="s">
        <v>4</v>
      </c>
      <c r="F22" s="56">
        <v>12000</v>
      </c>
      <c r="G22" s="55" t="s">
        <v>4</v>
      </c>
      <c r="H22" s="56">
        <v>20000</v>
      </c>
      <c r="I22" s="55" t="s">
        <v>4</v>
      </c>
      <c r="J22" s="56">
        <v>50000</v>
      </c>
      <c r="K22" s="55" t="s">
        <v>4</v>
      </c>
      <c r="L22" s="56">
        <v>100000</v>
      </c>
      <c r="M22" s="55" t="s">
        <v>4</v>
      </c>
      <c r="N22" s="56"/>
      <c r="O22" s="55" t="s">
        <v>4</v>
      </c>
      <c r="P22" s="56"/>
      <c r="Q22" s="55" t="s">
        <v>4</v>
      </c>
      <c r="R22" s="56"/>
      <c r="S22" s="55" t="s">
        <v>4</v>
      </c>
      <c r="T22" s="56"/>
      <c r="U22" s="55" t="s">
        <v>4</v>
      </c>
      <c r="V22" s="56"/>
    </row>
    <row r="23" spans="2:22" ht="14.15" customHeight="1">
      <c r="B23" s="54"/>
      <c r="C23" s="55" t="s">
        <v>45</v>
      </c>
      <c r="D23" s="56">
        <v>100</v>
      </c>
      <c r="E23" s="55" t="s">
        <v>45</v>
      </c>
      <c r="F23" s="56">
        <v>100</v>
      </c>
      <c r="G23" s="55" t="s">
        <v>45</v>
      </c>
      <c r="H23" s="56">
        <v>200</v>
      </c>
      <c r="I23" s="55" t="s">
        <v>45</v>
      </c>
      <c r="J23" s="56">
        <v>500</v>
      </c>
      <c r="K23" s="55" t="s">
        <v>45</v>
      </c>
      <c r="L23" s="56">
        <v>1000</v>
      </c>
      <c r="M23" s="55" t="s">
        <v>45</v>
      </c>
      <c r="N23" s="56"/>
      <c r="O23" s="55" t="s">
        <v>45</v>
      </c>
      <c r="P23" s="56"/>
      <c r="Q23" s="55" t="s">
        <v>45</v>
      </c>
      <c r="R23" s="56"/>
      <c r="S23" s="55" t="s">
        <v>45</v>
      </c>
      <c r="T23" s="56"/>
      <c r="U23" s="55" t="s">
        <v>45</v>
      </c>
      <c r="V23" s="56"/>
    </row>
    <row r="24" spans="2:22" ht="14.15" customHeight="1">
      <c r="B24" s="54"/>
      <c r="C24" s="55" t="s">
        <v>46</v>
      </c>
      <c r="D24" s="46">
        <v>0.2</v>
      </c>
      <c r="E24" s="55" t="s">
        <v>46</v>
      </c>
      <c r="F24" s="46">
        <v>0.19</v>
      </c>
      <c r="G24" s="55" t="s">
        <v>46</v>
      </c>
      <c r="H24" s="46">
        <v>0.05</v>
      </c>
      <c r="I24" s="55" t="s">
        <v>46</v>
      </c>
      <c r="J24" s="46">
        <v>0.04</v>
      </c>
      <c r="K24" s="55" t="s">
        <v>46</v>
      </c>
      <c r="L24" s="46">
        <v>0.04</v>
      </c>
      <c r="M24" s="55" t="s">
        <v>46</v>
      </c>
      <c r="N24" s="46"/>
      <c r="O24" s="55" t="s">
        <v>46</v>
      </c>
      <c r="P24" s="46">
        <v>0.04</v>
      </c>
      <c r="Q24" s="55" t="s">
        <v>46</v>
      </c>
      <c r="R24" s="46"/>
      <c r="S24" s="55" t="s">
        <v>46</v>
      </c>
      <c r="T24" s="46"/>
      <c r="U24" s="55" t="s">
        <v>46</v>
      </c>
      <c r="V24" s="46"/>
    </row>
    <row r="25" spans="2:22" customFormat="1" ht="16" thickBot="1">
      <c r="B25" s="6"/>
      <c r="C25" s="2"/>
      <c r="D25" s="2"/>
      <c r="E25" s="2"/>
      <c r="F25" s="2"/>
      <c r="G25" s="2"/>
      <c r="H25" s="2"/>
      <c r="I25" s="2"/>
      <c r="J25" s="2"/>
      <c r="K25" s="2"/>
      <c r="L25" s="2"/>
      <c r="M25" s="2"/>
      <c r="N25" s="2"/>
      <c r="O25" s="2"/>
      <c r="P25" s="2"/>
      <c r="Q25" s="2"/>
      <c r="R25" s="2"/>
      <c r="S25" s="2"/>
      <c r="T25" s="2"/>
      <c r="U25" s="2"/>
      <c r="V25" s="2"/>
    </row>
    <row r="26" spans="2:22" ht="14.15" customHeight="1">
      <c r="B26" s="61" t="s">
        <v>33</v>
      </c>
      <c r="C26" s="66" t="s">
        <v>34</v>
      </c>
      <c r="D26" s="67" t="s">
        <v>5</v>
      </c>
      <c r="E26" s="66" t="s">
        <v>34</v>
      </c>
      <c r="F26" s="67" t="s">
        <v>5</v>
      </c>
      <c r="G26" s="66" t="s">
        <v>34</v>
      </c>
      <c r="H26" s="67" t="s">
        <v>5</v>
      </c>
      <c r="I26" s="66" t="s">
        <v>34</v>
      </c>
      <c r="J26" s="67" t="s">
        <v>5</v>
      </c>
      <c r="K26" s="66" t="s">
        <v>34</v>
      </c>
      <c r="L26" s="67" t="s">
        <v>5</v>
      </c>
      <c r="M26" s="66" t="s">
        <v>34</v>
      </c>
      <c r="N26" s="67" t="s">
        <v>5</v>
      </c>
      <c r="O26" s="66" t="s">
        <v>34</v>
      </c>
      <c r="P26" s="67" t="s">
        <v>5</v>
      </c>
      <c r="Q26" s="66" t="s">
        <v>34</v>
      </c>
      <c r="R26" s="67" t="s">
        <v>5</v>
      </c>
      <c r="S26" s="66" t="s">
        <v>34</v>
      </c>
      <c r="T26" s="67" t="s">
        <v>5</v>
      </c>
      <c r="U26" s="51" t="s">
        <v>34</v>
      </c>
      <c r="V26" s="52" t="s">
        <v>5</v>
      </c>
    </row>
    <row r="27" spans="2:22" ht="13.5" customHeight="1">
      <c r="B27" s="62">
        <v>1</v>
      </c>
      <c r="C27" s="68">
        <f>IF((D19+D18)&gt;=D22,D22,(D19+D18+D23))</f>
        <v>500</v>
      </c>
      <c r="D27" s="69">
        <f>IF(D22-C27&lt;=0,0,(D22-C27))</f>
        <v>9500</v>
      </c>
      <c r="E27" s="68">
        <f>IF((D19+D18)&gt;=(D22+F22),F22,IF(AND(C27=D22,C27&lt;&gt;0),(D19+D18-D22+F23),F23))</f>
        <v>100</v>
      </c>
      <c r="F27" s="69">
        <f>IF(F22-E27&lt;=0,0,(F22-E27))</f>
        <v>11900</v>
      </c>
      <c r="G27" s="68">
        <f>IF((D19+D18)&gt;=(D22+F22+H22),H22,IF(AND(E27=F22,E27&lt;&gt;0),(D19+D18-D22-F22+H23),H23))</f>
        <v>200</v>
      </c>
      <c r="H27" s="69">
        <f>IF(H22-G27&lt;=0,0,(H22-G27))</f>
        <v>19800</v>
      </c>
      <c r="I27" s="68">
        <f>IF((D19+D18)&gt;=(D22+F22+H22+J22),J22,IF(AND(G27=H22,G27&lt;&gt;0),(D19+D18-D22-F22-H22+J23),J23))</f>
        <v>500</v>
      </c>
      <c r="J27" s="69">
        <f>IF(J22-I27&lt;=0,0,(J22-I27))</f>
        <v>49500</v>
      </c>
      <c r="K27" s="68">
        <f>IF((D18+D19)&gt;=(J22+L22+H22+F22+D22),L22,IF(AND(I27=J22,I27&lt;&gt;0),(D18+D19-J22-H22-F22-D22+L23),L23))</f>
        <v>1000</v>
      </c>
      <c r="L27" s="69">
        <f>IF(L22-K27&lt;=0,0,(L22-K27))</f>
        <v>99000</v>
      </c>
      <c r="M27" s="68">
        <f>IF((D18+D19)&gt;=(L22+N22+J22+H22+F22),N22,IF(AND(K27=L22,K27&lt;&gt;0),(D18+D19-L22-J22-H22-F22+N23),N23))</f>
        <v>0</v>
      </c>
      <c r="N27" s="69">
        <f>IF(N22-M27&lt;=0,0,(N22-M27))</f>
        <v>0</v>
      </c>
      <c r="O27" s="68">
        <f>IF((D18+D19)&gt;=(N22+P22+L22+J22+H22),P22,IF(AND(M27=N22,M27&lt;&gt;0),(D18+D19-N22-L22-J22-H22+P23),P23))</f>
        <v>0</v>
      </c>
      <c r="P27" s="69">
        <f>IF(P22-O27&lt;=0,0,(P22-O27))</f>
        <v>0</v>
      </c>
      <c r="Q27" s="68">
        <f>IF((D18+D19)&gt;=(P22+R22+N22+L22+J22),R22,IF(AND(O27=P22,O27&lt;&gt;0),(D18+D19-P22-N22-L22-J22+R23),R23))</f>
        <v>0</v>
      </c>
      <c r="R27" s="69">
        <f>IF(R22-Q27&lt;=0,0,(R22-Q27))</f>
        <v>0</v>
      </c>
      <c r="S27" s="68">
        <f>IF((D18+D19)&gt;=(R22+T22+P22+N22+L22),T22,IF(AND(Q27=R22,Q27&lt;&gt;0),(D18+D19-R22-P22-N22-L22+T23),T23))</f>
        <v>0</v>
      </c>
      <c r="T27" s="69">
        <f>IF(T22-S27&lt;=0,0,(T22-S27))</f>
        <v>0</v>
      </c>
      <c r="U27" s="65">
        <f>IF((D18+D19)&gt;=(T22+V22+R22+P22+N22),V22,IF(AND(S27=T22,S27&lt;&gt;0),(D18+D19-T22-R22-P22-N22+V23),V23))</f>
        <v>0</v>
      </c>
      <c r="V27" s="58">
        <f>IF(V22-U27&lt;=0,0,(V22-U27))</f>
        <v>0</v>
      </c>
    </row>
    <row r="28" spans="2:22" ht="13.5" customHeight="1">
      <c r="B28" s="62">
        <f t="shared" ref="B28:B282" si="0">B27+1</f>
        <v>2</v>
      </c>
      <c r="C28" s="68">
        <f t="shared" ref="C28:C282" si="1">IF((D27-$D$18-$D$23)&lt;=0,($D$18+(D27-$D$18)),($D$18+$D$23))</f>
        <v>400</v>
      </c>
      <c r="D28" s="69">
        <f t="shared" ref="D28:D282" si="2">IF((D27-C28)&lt;=0.0001,0,(D27-C28)*(1+(D$24/12)))</f>
        <v>9251.6666666666661</v>
      </c>
      <c r="E28" s="68">
        <f t="shared" ref="E28:E282" si="3">IF(AND(((F27-$D$18+C28-F$23-D$23)&lt;=0),D28=0),F27,IF(D28=0,$D$18-C28+F$23+D$23,F$23))</f>
        <v>100</v>
      </c>
      <c r="F28" s="69">
        <f t="shared" ref="F28:F282" si="4">IF((F27-E28)&lt;=0.0001,0,(F27-E28)*(1+(F$24/12)))</f>
        <v>11986.833333333334</v>
      </c>
      <c r="G28" s="68">
        <f t="shared" ref="G28:G282" si="5">IF(AND(((H27-$D$18+E28+C28-H$23-F$23-D$23)&lt;=0),F28+D28=0),H27,IF(H$23&gt;=H27,H27,IF(AND(F28=0,D28=0),$D$18-E28-C28+H$23+F$23+D$23,H$23)))</f>
        <v>200</v>
      </c>
      <c r="H28" s="69">
        <f t="shared" ref="H28:H282" si="6">IF((H27-G28)&lt;=0.0001,0,(H27-G28)*(1+(H$24/12)))</f>
        <v>19681.666666666668</v>
      </c>
      <c r="I28" s="68">
        <f t="shared" ref="I28:I282" si="7">IF(AND(((J27-$D$18+G28+E28+C28-J$23-H$23-F$23-D$23)&lt;=0),H28+F28+D28=0),J27,IF(J$23&gt;=J27,J27, IF(AND(H28=0,F28=0,D28=0),$D$18-G28-E28-C28+J$23+H$23+F$23+D$23,J$23)))</f>
        <v>500</v>
      </c>
      <c r="J28" s="69">
        <f t="shared" ref="J28:J282" si="8">IF((J27-I28)&lt;=0.0001,0,(J27-I28)*(1+(J$24/12)))</f>
        <v>49163.333333333336</v>
      </c>
      <c r="K28" s="68">
        <f t="shared" ref="K28:K282" si="9">IF(AND(((L27-$D$18+I28+G28+E28+C28-L$23-J$23-H$23-F$23-D$23)&lt;=0),J28+H28+F28+D28=0),L27,IF(L$23&gt;=L27,L27,IF(AND(J28=0,H28=0,F28=0,D28=0),$D$18-I28-G28-E28-C28+L$23+J$23+H$23+F$23+D$23,L$23)))</f>
        <v>1000</v>
      </c>
      <c r="L28" s="69">
        <f t="shared" ref="L28:L282" si="10">IF((L27-K28)&lt;=0.0001,0,(L27-K28)*(1+(L$24/12)))</f>
        <v>98326.666666666672</v>
      </c>
      <c r="M28" s="68">
        <f t="shared" ref="M28:M282" si="11">IF(AND(((N27-$D$18+K28+I28+G28+E28-N$23-L$23-J$23-H$23-F$23-D$23)&lt;=0),L28+J28+H28+F28+D28=0),N27,IF(N$23&gt;=N27,N27,IF(AND(L28=0,J28=0,H28=0,F28=0, D28=0),$D$18-K28-I28-G28-E28+N$23+L$23+J$23+H$23+F$23+D$23,N$23)))</f>
        <v>0</v>
      </c>
      <c r="N28" s="69">
        <f t="shared" ref="N28:N282" si="12">IF((N27-M28)&lt;=0.0001,0,(N27-M28)*(1+(N$24/12)))</f>
        <v>0</v>
      </c>
      <c r="O28" s="68">
        <f t="shared" ref="O28:O282" si="13">IF(AND(((P27-$D$18+M28+K28+I28+G28-P$23-N$23-L$23-J$23-H$23-F$23-D$23)&lt;=0),N28+L28+J28+H28+F28+D28=0),P27,IF(P$23&gt;=P27,P27,IF(AND(N28=0,L28=0,J28=0,H28=0,F28=0,D28=0),$D$18-M28-K28-I28-G28+P$23+N$23+L$23+J$23+H$23+F$23+D$23,P$23)))</f>
        <v>0</v>
      </c>
      <c r="P28" s="69">
        <f t="shared" ref="P28:P282" si="14">IF((P27-O28)&lt;=0.0001,0,(P27-O28)*(1+(P$24/12)))</f>
        <v>0</v>
      </c>
      <c r="Q28" s="68">
        <f t="shared" ref="Q28:Q282" si="15">IF(AND(((R27-$D$18+O28+M28+K28+I28-R$23-P$23-N$23-L$23-J$23-H$23-F$23-D$23)&lt;=0),P28+N28+L28+J28+H28+F28+D28=0),R27,IF(R$23&gt;=R27,R27,IF(AND(P28=0,N28=0,L28=0,J28=0,H28=0,F28=0,D28=0),$D$18-O28-M28-K28-I28+R$23+P$23+N$23+L$23+J$23+H$23+F$23+D$23,R$23)))</f>
        <v>0</v>
      </c>
      <c r="R28" s="69">
        <f t="shared" ref="R28:R282" si="16">IF((R27-Q28)&lt;=0.0001,0,(R27-Q28)*(1+(R$24/12)))</f>
        <v>0</v>
      </c>
      <c r="S28" s="68">
        <f t="shared" ref="S28:S282" si="17">IF(AND(((T27-$D$18+Q28+O28+M28+K28-T$23-R$23-P$23-N$23-L$23-J$23-H$23-F$23-D$23)&lt;=0),R28+P28+N28+L28+J28+H28+F28+D28=0),T27,IF(T$23&gt;=T27,T27,IF(AND(R28=0,P28=0,N28=0,L28=0,J28=0,H28=0,F28=0,D28=0),$D$18-Q28-O28-M28-K28+T$23+R$23+P$23+N$23+L$23+J$23+H$23+F$23+D$23,T$23)))</f>
        <v>0</v>
      </c>
      <c r="T28" s="69">
        <f t="shared" ref="T28:T282" si="18">IF((T27-S28)&lt;=0.0001,0,(T27-S28)*(1+(T$24/12)))</f>
        <v>0</v>
      </c>
      <c r="U28" s="65">
        <f t="shared" ref="U28:U282" si="19">IF(AND(((V27-$D$18+S28+Q28+O28+M28-V$23-T$23-R$23-P$23-N$23-L$23-J$23-H$23-F$23-D$23)&lt;=0),T28+R28+P28+N28+L28+J28+H28+F28+D28=0),V27,IF(V$23&gt;=V27,V27,IF(AND(T28=0,R28=0,P28=0,N28=0,L28=0,J28=0,H28=0,F28=0,D28=0),$D$18-S28-Q28-O28-M28+V$23+T$23+R$23+P$23+N$23+L$23+J$23+H$23+F$23+D$23,V$23)))</f>
        <v>0</v>
      </c>
      <c r="V28" s="58">
        <f t="shared" ref="V28:V282" si="20">IF((V27-U28)&lt;=0.0001,0,(V27-U28)*(1+(V$24/12)))</f>
        <v>0</v>
      </c>
    </row>
    <row r="29" spans="2:22" ht="13.5" customHeight="1">
      <c r="B29" s="62">
        <f t="shared" si="0"/>
        <v>3</v>
      </c>
      <c r="C29" s="68">
        <f t="shared" si="1"/>
        <v>400</v>
      </c>
      <c r="D29" s="69">
        <f t="shared" si="2"/>
        <v>8999.1944444444434</v>
      </c>
      <c r="E29" s="68">
        <f t="shared" si="3"/>
        <v>100</v>
      </c>
      <c r="F29" s="69">
        <f>IF((F28-E29)&lt;=0.0001,0,(F28-E29)*(1+(F$24/12)))</f>
        <v>12075.041527777779</v>
      </c>
      <c r="G29" s="68">
        <f t="shared" si="5"/>
        <v>200</v>
      </c>
      <c r="H29" s="69">
        <f t="shared" si="6"/>
        <v>19562.840277777777</v>
      </c>
      <c r="I29" s="68">
        <f t="shared" si="7"/>
        <v>500</v>
      </c>
      <c r="J29" s="69">
        <f t="shared" si="8"/>
        <v>48825.544444444451</v>
      </c>
      <c r="K29" s="68">
        <f t="shared" si="9"/>
        <v>1000</v>
      </c>
      <c r="L29" s="69">
        <f t="shared" si="10"/>
        <v>97651.088888888902</v>
      </c>
      <c r="M29" s="68">
        <f t="shared" si="11"/>
        <v>0</v>
      </c>
      <c r="N29" s="69">
        <f t="shared" si="12"/>
        <v>0</v>
      </c>
      <c r="O29" s="68">
        <f t="shared" si="13"/>
        <v>0</v>
      </c>
      <c r="P29" s="69">
        <f t="shared" si="14"/>
        <v>0</v>
      </c>
      <c r="Q29" s="68">
        <f t="shared" si="15"/>
        <v>0</v>
      </c>
      <c r="R29" s="69">
        <f t="shared" si="16"/>
        <v>0</v>
      </c>
      <c r="S29" s="68">
        <f t="shared" si="17"/>
        <v>0</v>
      </c>
      <c r="T29" s="69">
        <f t="shared" si="18"/>
        <v>0</v>
      </c>
      <c r="U29" s="65">
        <f t="shared" si="19"/>
        <v>0</v>
      </c>
      <c r="V29" s="58">
        <f t="shared" si="20"/>
        <v>0</v>
      </c>
    </row>
    <row r="30" spans="2:22" ht="13.5" customHeight="1">
      <c r="B30" s="62">
        <f t="shared" si="0"/>
        <v>4</v>
      </c>
      <c r="C30" s="68">
        <f t="shared" si="1"/>
        <v>400</v>
      </c>
      <c r="D30" s="69">
        <f t="shared" si="2"/>
        <v>8742.5143518518507</v>
      </c>
      <c r="E30" s="68">
        <f t="shared" si="3"/>
        <v>100</v>
      </c>
      <c r="F30" s="69">
        <f t="shared" si="4"/>
        <v>12164.646351967594</v>
      </c>
      <c r="G30" s="68">
        <f t="shared" si="5"/>
        <v>200</v>
      </c>
      <c r="H30" s="69">
        <f t="shared" si="6"/>
        <v>19443.518778935184</v>
      </c>
      <c r="I30" s="68">
        <f t="shared" si="7"/>
        <v>500</v>
      </c>
      <c r="J30" s="69">
        <f t="shared" si="8"/>
        <v>48486.629592592602</v>
      </c>
      <c r="K30" s="68">
        <f t="shared" si="9"/>
        <v>1000</v>
      </c>
      <c r="L30" s="69">
        <f t="shared" si="10"/>
        <v>96973.259185185205</v>
      </c>
      <c r="M30" s="68">
        <f t="shared" si="11"/>
        <v>0</v>
      </c>
      <c r="N30" s="69">
        <f t="shared" si="12"/>
        <v>0</v>
      </c>
      <c r="O30" s="68">
        <f t="shared" si="13"/>
        <v>0</v>
      </c>
      <c r="P30" s="69">
        <f t="shared" si="14"/>
        <v>0</v>
      </c>
      <c r="Q30" s="68">
        <f t="shared" si="15"/>
        <v>0</v>
      </c>
      <c r="R30" s="69">
        <f t="shared" si="16"/>
        <v>0</v>
      </c>
      <c r="S30" s="68">
        <f t="shared" si="17"/>
        <v>0</v>
      </c>
      <c r="T30" s="69">
        <f t="shared" si="18"/>
        <v>0</v>
      </c>
      <c r="U30" s="65">
        <f t="shared" si="19"/>
        <v>0</v>
      </c>
      <c r="V30" s="58">
        <f t="shared" si="20"/>
        <v>0</v>
      </c>
    </row>
    <row r="31" spans="2:22" ht="13.5" customHeight="1">
      <c r="B31" s="62">
        <f t="shared" si="0"/>
        <v>5</v>
      </c>
      <c r="C31" s="68">
        <f t="shared" si="1"/>
        <v>400</v>
      </c>
      <c r="D31" s="69">
        <f t="shared" si="2"/>
        <v>8481.5562577160472</v>
      </c>
      <c r="E31" s="68">
        <f t="shared" si="3"/>
        <v>100</v>
      </c>
      <c r="F31" s="69">
        <f t="shared" si="4"/>
        <v>12255.669919207081</v>
      </c>
      <c r="G31" s="68">
        <f t="shared" si="5"/>
        <v>200</v>
      </c>
      <c r="H31" s="69">
        <f t="shared" si="6"/>
        <v>19323.700107180746</v>
      </c>
      <c r="I31" s="68">
        <f t="shared" si="7"/>
        <v>500</v>
      </c>
      <c r="J31" s="69">
        <f t="shared" si="8"/>
        <v>48146.585024567918</v>
      </c>
      <c r="K31" s="68">
        <f t="shared" si="9"/>
        <v>1000</v>
      </c>
      <c r="L31" s="69">
        <f t="shared" si="10"/>
        <v>96293.170049135835</v>
      </c>
      <c r="M31" s="68">
        <f t="shared" si="11"/>
        <v>0</v>
      </c>
      <c r="N31" s="69">
        <f t="shared" si="12"/>
        <v>0</v>
      </c>
      <c r="O31" s="68">
        <f t="shared" si="13"/>
        <v>0</v>
      </c>
      <c r="P31" s="69">
        <f t="shared" si="14"/>
        <v>0</v>
      </c>
      <c r="Q31" s="68">
        <f t="shared" si="15"/>
        <v>0</v>
      </c>
      <c r="R31" s="69">
        <f t="shared" si="16"/>
        <v>0</v>
      </c>
      <c r="S31" s="68">
        <f t="shared" si="17"/>
        <v>0</v>
      </c>
      <c r="T31" s="69">
        <f t="shared" si="18"/>
        <v>0</v>
      </c>
      <c r="U31" s="65">
        <f t="shared" si="19"/>
        <v>0</v>
      </c>
      <c r="V31" s="58">
        <f t="shared" si="20"/>
        <v>0</v>
      </c>
    </row>
    <row r="32" spans="2:22" ht="13.5" customHeight="1">
      <c r="B32" s="62">
        <f t="shared" si="0"/>
        <v>6</v>
      </c>
      <c r="C32" s="68">
        <f t="shared" si="1"/>
        <v>400</v>
      </c>
      <c r="D32" s="69">
        <f t="shared" si="2"/>
        <v>8216.2488620113145</v>
      </c>
      <c r="E32" s="68">
        <f t="shared" si="3"/>
        <v>100</v>
      </c>
      <c r="F32" s="69">
        <f t="shared" si="4"/>
        <v>12348.134692927861</v>
      </c>
      <c r="G32" s="68">
        <f t="shared" si="5"/>
        <v>200</v>
      </c>
      <c r="H32" s="69">
        <f t="shared" si="6"/>
        <v>19203.382190960667</v>
      </c>
      <c r="I32" s="68">
        <f t="shared" si="7"/>
        <v>500</v>
      </c>
      <c r="J32" s="69">
        <f t="shared" si="8"/>
        <v>47805.406974649813</v>
      </c>
      <c r="K32" s="68">
        <f t="shared" si="9"/>
        <v>1000</v>
      </c>
      <c r="L32" s="69">
        <f t="shared" si="10"/>
        <v>95610.813949299627</v>
      </c>
      <c r="M32" s="68">
        <f t="shared" si="11"/>
        <v>0</v>
      </c>
      <c r="N32" s="69">
        <f t="shared" si="12"/>
        <v>0</v>
      </c>
      <c r="O32" s="68">
        <f t="shared" si="13"/>
        <v>0</v>
      </c>
      <c r="P32" s="69">
        <f t="shared" si="14"/>
        <v>0</v>
      </c>
      <c r="Q32" s="68">
        <f t="shared" si="15"/>
        <v>0</v>
      </c>
      <c r="R32" s="69">
        <f t="shared" si="16"/>
        <v>0</v>
      </c>
      <c r="S32" s="68">
        <f t="shared" si="17"/>
        <v>0</v>
      </c>
      <c r="T32" s="69">
        <f t="shared" si="18"/>
        <v>0</v>
      </c>
      <c r="U32" s="65">
        <f t="shared" si="19"/>
        <v>0</v>
      </c>
      <c r="V32" s="58">
        <f t="shared" si="20"/>
        <v>0</v>
      </c>
    </row>
    <row r="33" spans="2:22" ht="13.5" customHeight="1">
      <c r="B33" s="62">
        <f t="shared" si="0"/>
        <v>7</v>
      </c>
      <c r="C33" s="68">
        <f t="shared" si="1"/>
        <v>400</v>
      </c>
      <c r="D33" s="69">
        <f t="shared" si="2"/>
        <v>7946.5196763781696</v>
      </c>
      <c r="E33" s="68">
        <f t="shared" si="3"/>
        <v>100</v>
      </c>
      <c r="F33" s="69">
        <f t="shared" si="4"/>
        <v>12442.063492232552</v>
      </c>
      <c r="G33" s="68">
        <f t="shared" si="5"/>
        <v>200</v>
      </c>
      <c r="H33" s="69">
        <f t="shared" si="6"/>
        <v>19082.562950089668</v>
      </c>
      <c r="I33" s="68">
        <f t="shared" si="7"/>
        <v>500</v>
      </c>
      <c r="J33" s="69">
        <f t="shared" si="8"/>
        <v>47463.09166456532</v>
      </c>
      <c r="K33" s="68">
        <f t="shared" si="9"/>
        <v>1000</v>
      </c>
      <c r="L33" s="69">
        <f t="shared" si="10"/>
        <v>94926.183329130639</v>
      </c>
      <c r="M33" s="68">
        <f t="shared" si="11"/>
        <v>0</v>
      </c>
      <c r="N33" s="69">
        <f t="shared" si="12"/>
        <v>0</v>
      </c>
      <c r="O33" s="68">
        <f t="shared" si="13"/>
        <v>0</v>
      </c>
      <c r="P33" s="69">
        <f t="shared" si="14"/>
        <v>0</v>
      </c>
      <c r="Q33" s="68">
        <f t="shared" si="15"/>
        <v>0</v>
      </c>
      <c r="R33" s="69">
        <f t="shared" si="16"/>
        <v>0</v>
      </c>
      <c r="S33" s="68">
        <f t="shared" si="17"/>
        <v>0</v>
      </c>
      <c r="T33" s="69">
        <f t="shared" si="18"/>
        <v>0</v>
      </c>
      <c r="U33" s="65">
        <f t="shared" si="19"/>
        <v>0</v>
      </c>
      <c r="V33" s="58">
        <f t="shared" si="20"/>
        <v>0</v>
      </c>
    </row>
    <row r="34" spans="2:22" ht="13.5" customHeight="1">
      <c r="B34" s="62">
        <f t="shared" si="0"/>
        <v>8</v>
      </c>
      <c r="C34" s="68">
        <f t="shared" si="1"/>
        <v>400</v>
      </c>
      <c r="D34" s="69">
        <f t="shared" si="2"/>
        <v>7672.2950043178053</v>
      </c>
      <c r="E34" s="68">
        <f t="shared" si="3"/>
        <v>100</v>
      </c>
      <c r="F34" s="69">
        <f t="shared" si="4"/>
        <v>12537.479497526234</v>
      </c>
      <c r="G34" s="68">
        <f t="shared" si="5"/>
        <v>200</v>
      </c>
      <c r="H34" s="69">
        <f t="shared" si="6"/>
        <v>18961.240295715041</v>
      </c>
      <c r="I34" s="68">
        <f t="shared" si="7"/>
        <v>500</v>
      </c>
      <c r="J34" s="69">
        <f t="shared" si="8"/>
        <v>47119.635303447205</v>
      </c>
      <c r="K34" s="68">
        <f t="shared" si="9"/>
        <v>1000</v>
      </c>
      <c r="L34" s="69">
        <f t="shared" si="10"/>
        <v>94239.27060689441</v>
      </c>
      <c r="M34" s="68">
        <f t="shared" si="11"/>
        <v>0</v>
      </c>
      <c r="N34" s="69">
        <f t="shared" si="12"/>
        <v>0</v>
      </c>
      <c r="O34" s="68">
        <f t="shared" si="13"/>
        <v>0</v>
      </c>
      <c r="P34" s="69">
        <f t="shared" si="14"/>
        <v>0</v>
      </c>
      <c r="Q34" s="68">
        <f t="shared" si="15"/>
        <v>0</v>
      </c>
      <c r="R34" s="69">
        <f t="shared" si="16"/>
        <v>0</v>
      </c>
      <c r="S34" s="68">
        <f t="shared" si="17"/>
        <v>0</v>
      </c>
      <c r="T34" s="69">
        <f t="shared" si="18"/>
        <v>0</v>
      </c>
      <c r="U34" s="65">
        <f t="shared" si="19"/>
        <v>0</v>
      </c>
      <c r="V34" s="58">
        <f t="shared" si="20"/>
        <v>0</v>
      </c>
    </row>
    <row r="35" spans="2:22" ht="13.5" customHeight="1">
      <c r="B35" s="62">
        <f t="shared" si="0"/>
        <v>9</v>
      </c>
      <c r="C35" s="68">
        <f t="shared" si="1"/>
        <v>400</v>
      </c>
      <c r="D35" s="69">
        <f t="shared" si="2"/>
        <v>7393.4999210564347</v>
      </c>
      <c r="E35" s="68">
        <f t="shared" si="3"/>
        <v>100</v>
      </c>
      <c r="F35" s="69">
        <f t="shared" si="4"/>
        <v>12634.406256237065</v>
      </c>
      <c r="G35" s="68">
        <f t="shared" si="5"/>
        <v>200</v>
      </c>
      <c r="H35" s="69">
        <f t="shared" si="6"/>
        <v>18839.412130280522</v>
      </c>
      <c r="I35" s="68">
        <f t="shared" si="7"/>
        <v>500</v>
      </c>
      <c r="J35" s="69">
        <f t="shared" si="8"/>
        <v>46775.034087792032</v>
      </c>
      <c r="K35" s="68">
        <f t="shared" si="9"/>
        <v>1000</v>
      </c>
      <c r="L35" s="69">
        <f t="shared" si="10"/>
        <v>93550.068175584063</v>
      </c>
      <c r="M35" s="68">
        <f t="shared" si="11"/>
        <v>0</v>
      </c>
      <c r="N35" s="69">
        <f t="shared" si="12"/>
        <v>0</v>
      </c>
      <c r="O35" s="68">
        <f t="shared" si="13"/>
        <v>0</v>
      </c>
      <c r="P35" s="69">
        <f t="shared" si="14"/>
        <v>0</v>
      </c>
      <c r="Q35" s="68">
        <f t="shared" si="15"/>
        <v>0</v>
      </c>
      <c r="R35" s="69">
        <f t="shared" si="16"/>
        <v>0</v>
      </c>
      <c r="S35" s="68">
        <f t="shared" si="17"/>
        <v>0</v>
      </c>
      <c r="T35" s="69">
        <f t="shared" si="18"/>
        <v>0</v>
      </c>
      <c r="U35" s="65">
        <f t="shared" si="19"/>
        <v>0</v>
      </c>
      <c r="V35" s="58">
        <f t="shared" si="20"/>
        <v>0</v>
      </c>
    </row>
    <row r="36" spans="2:22" ht="13.5" customHeight="1">
      <c r="B36" s="62">
        <f t="shared" si="0"/>
        <v>10</v>
      </c>
      <c r="C36" s="68">
        <f t="shared" si="1"/>
        <v>400</v>
      </c>
      <c r="D36" s="69">
        <f t="shared" si="2"/>
        <v>7110.0582530740412</v>
      </c>
      <c r="E36" s="68">
        <f t="shared" si="3"/>
        <v>100</v>
      </c>
      <c r="F36" s="69">
        <f t="shared" si="4"/>
        <v>12732.867688627486</v>
      </c>
      <c r="G36" s="68">
        <f t="shared" si="5"/>
        <v>200</v>
      </c>
      <c r="H36" s="69">
        <f t="shared" si="6"/>
        <v>18717.076347490023</v>
      </c>
      <c r="I36" s="68">
        <f t="shared" si="7"/>
        <v>500</v>
      </c>
      <c r="J36" s="69">
        <f t="shared" si="8"/>
        <v>46429.284201418006</v>
      </c>
      <c r="K36" s="68">
        <f t="shared" si="9"/>
        <v>1000</v>
      </c>
      <c r="L36" s="69">
        <f t="shared" si="10"/>
        <v>92858.568402836012</v>
      </c>
      <c r="M36" s="68">
        <f t="shared" si="11"/>
        <v>0</v>
      </c>
      <c r="N36" s="69">
        <f t="shared" si="12"/>
        <v>0</v>
      </c>
      <c r="O36" s="68">
        <f t="shared" si="13"/>
        <v>0</v>
      </c>
      <c r="P36" s="69">
        <f t="shared" si="14"/>
        <v>0</v>
      </c>
      <c r="Q36" s="68">
        <f t="shared" si="15"/>
        <v>0</v>
      </c>
      <c r="R36" s="69">
        <f t="shared" si="16"/>
        <v>0</v>
      </c>
      <c r="S36" s="68">
        <f t="shared" si="17"/>
        <v>0</v>
      </c>
      <c r="T36" s="69">
        <f t="shared" si="18"/>
        <v>0</v>
      </c>
      <c r="U36" s="65">
        <f t="shared" si="19"/>
        <v>0</v>
      </c>
      <c r="V36" s="58">
        <f t="shared" si="20"/>
        <v>0</v>
      </c>
    </row>
    <row r="37" spans="2:22" ht="13.5" customHeight="1">
      <c r="B37" s="62">
        <f t="shared" si="0"/>
        <v>11</v>
      </c>
      <c r="C37" s="68">
        <f t="shared" si="1"/>
        <v>400</v>
      </c>
      <c r="D37" s="69">
        <f t="shared" si="2"/>
        <v>6821.8925572919416</v>
      </c>
      <c r="E37" s="68">
        <f t="shared" si="3"/>
        <v>100</v>
      </c>
      <c r="F37" s="69">
        <f t="shared" si="4"/>
        <v>12832.888093697422</v>
      </c>
      <c r="G37" s="68">
        <f t="shared" si="5"/>
        <v>200</v>
      </c>
      <c r="H37" s="69">
        <f t="shared" si="6"/>
        <v>18594.230832271231</v>
      </c>
      <c r="I37" s="68">
        <f t="shared" si="7"/>
        <v>500</v>
      </c>
      <c r="J37" s="69">
        <f t="shared" si="8"/>
        <v>46082.381815422734</v>
      </c>
      <c r="K37" s="68">
        <f t="shared" si="9"/>
        <v>1000</v>
      </c>
      <c r="L37" s="69">
        <f t="shared" si="10"/>
        <v>92164.763630845468</v>
      </c>
      <c r="M37" s="68">
        <f t="shared" si="11"/>
        <v>0</v>
      </c>
      <c r="N37" s="69">
        <f t="shared" si="12"/>
        <v>0</v>
      </c>
      <c r="O37" s="68">
        <f t="shared" si="13"/>
        <v>0</v>
      </c>
      <c r="P37" s="69">
        <f t="shared" si="14"/>
        <v>0</v>
      </c>
      <c r="Q37" s="68">
        <f t="shared" si="15"/>
        <v>0</v>
      </c>
      <c r="R37" s="69">
        <f t="shared" si="16"/>
        <v>0</v>
      </c>
      <c r="S37" s="68">
        <f t="shared" si="17"/>
        <v>0</v>
      </c>
      <c r="T37" s="69">
        <f t="shared" si="18"/>
        <v>0</v>
      </c>
      <c r="U37" s="65">
        <f t="shared" si="19"/>
        <v>0</v>
      </c>
      <c r="V37" s="58">
        <f t="shared" si="20"/>
        <v>0</v>
      </c>
    </row>
    <row r="38" spans="2:22" ht="13.5" customHeight="1">
      <c r="B38" s="62">
        <f t="shared" si="0"/>
        <v>12</v>
      </c>
      <c r="C38" s="68">
        <f t="shared" si="1"/>
        <v>400</v>
      </c>
      <c r="D38" s="69">
        <f t="shared" si="2"/>
        <v>6528.9240999134736</v>
      </c>
      <c r="E38" s="68">
        <f t="shared" si="3"/>
        <v>100</v>
      </c>
      <c r="F38" s="69">
        <f t="shared" si="4"/>
        <v>12934.492155180966</v>
      </c>
      <c r="G38" s="68">
        <f t="shared" si="5"/>
        <v>200</v>
      </c>
      <c r="H38" s="69">
        <f t="shared" si="6"/>
        <v>18470.873460739029</v>
      </c>
      <c r="I38" s="68">
        <f t="shared" si="7"/>
        <v>500</v>
      </c>
      <c r="J38" s="69">
        <f t="shared" si="8"/>
        <v>45734.323088140816</v>
      </c>
      <c r="K38" s="68">
        <f t="shared" si="9"/>
        <v>1000</v>
      </c>
      <c r="L38" s="69">
        <f t="shared" si="10"/>
        <v>91468.646176281633</v>
      </c>
      <c r="M38" s="68">
        <f t="shared" si="11"/>
        <v>0</v>
      </c>
      <c r="N38" s="69">
        <f t="shared" si="12"/>
        <v>0</v>
      </c>
      <c r="O38" s="68">
        <f t="shared" si="13"/>
        <v>0</v>
      </c>
      <c r="P38" s="69">
        <f t="shared" si="14"/>
        <v>0</v>
      </c>
      <c r="Q38" s="68">
        <f t="shared" si="15"/>
        <v>0</v>
      </c>
      <c r="R38" s="69">
        <f t="shared" si="16"/>
        <v>0</v>
      </c>
      <c r="S38" s="68">
        <f t="shared" si="17"/>
        <v>0</v>
      </c>
      <c r="T38" s="69">
        <f t="shared" si="18"/>
        <v>0</v>
      </c>
      <c r="U38" s="65">
        <f t="shared" si="19"/>
        <v>0</v>
      </c>
      <c r="V38" s="58">
        <f t="shared" si="20"/>
        <v>0</v>
      </c>
    </row>
    <row r="39" spans="2:22" ht="13.5" customHeight="1">
      <c r="B39" s="62">
        <f t="shared" si="0"/>
        <v>13</v>
      </c>
      <c r="C39" s="68">
        <f t="shared" si="1"/>
        <v>400</v>
      </c>
      <c r="D39" s="69">
        <f t="shared" si="2"/>
        <v>6231.0728349120309</v>
      </c>
      <c r="E39" s="68">
        <f t="shared" si="3"/>
        <v>100</v>
      </c>
      <c r="F39" s="69">
        <f t="shared" si="4"/>
        <v>13037.704947637998</v>
      </c>
      <c r="G39" s="68">
        <f t="shared" si="5"/>
        <v>200</v>
      </c>
      <c r="H39" s="69">
        <f t="shared" si="6"/>
        <v>18347.002100158774</v>
      </c>
      <c r="I39" s="68">
        <f t="shared" si="7"/>
        <v>500</v>
      </c>
      <c r="J39" s="69">
        <f t="shared" si="8"/>
        <v>45385.104165101286</v>
      </c>
      <c r="K39" s="68">
        <f t="shared" si="9"/>
        <v>1000</v>
      </c>
      <c r="L39" s="69">
        <f t="shared" si="10"/>
        <v>90770.208330202571</v>
      </c>
      <c r="M39" s="68">
        <f t="shared" si="11"/>
        <v>0</v>
      </c>
      <c r="N39" s="69">
        <f t="shared" si="12"/>
        <v>0</v>
      </c>
      <c r="O39" s="68">
        <f t="shared" si="13"/>
        <v>0</v>
      </c>
      <c r="P39" s="69">
        <f t="shared" si="14"/>
        <v>0</v>
      </c>
      <c r="Q39" s="68">
        <f t="shared" si="15"/>
        <v>0</v>
      </c>
      <c r="R39" s="69">
        <f t="shared" si="16"/>
        <v>0</v>
      </c>
      <c r="S39" s="68">
        <f t="shared" si="17"/>
        <v>0</v>
      </c>
      <c r="T39" s="69">
        <f t="shared" si="18"/>
        <v>0</v>
      </c>
      <c r="U39" s="65">
        <f t="shared" si="19"/>
        <v>0</v>
      </c>
      <c r="V39" s="58">
        <f t="shared" si="20"/>
        <v>0</v>
      </c>
    </row>
    <row r="40" spans="2:22" ht="13.5" customHeight="1">
      <c r="B40" s="62">
        <f t="shared" si="0"/>
        <v>14</v>
      </c>
      <c r="C40" s="68">
        <f t="shared" si="1"/>
        <v>400</v>
      </c>
      <c r="D40" s="69">
        <f t="shared" si="2"/>
        <v>5928.2573821605647</v>
      </c>
      <c r="E40" s="68">
        <f t="shared" si="3"/>
        <v>100</v>
      </c>
      <c r="F40" s="69">
        <f t="shared" si="4"/>
        <v>13142.551942642267</v>
      </c>
      <c r="G40" s="68">
        <f t="shared" si="5"/>
        <v>200</v>
      </c>
      <c r="H40" s="69">
        <f t="shared" si="6"/>
        <v>18222.614608909436</v>
      </c>
      <c r="I40" s="68">
        <f t="shared" si="7"/>
        <v>500</v>
      </c>
      <c r="J40" s="69">
        <f t="shared" si="8"/>
        <v>45034.721178984961</v>
      </c>
      <c r="K40" s="68">
        <f t="shared" si="9"/>
        <v>1000</v>
      </c>
      <c r="L40" s="69">
        <f t="shared" si="10"/>
        <v>90069.442357969921</v>
      </c>
      <c r="M40" s="68">
        <f t="shared" si="11"/>
        <v>0</v>
      </c>
      <c r="N40" s="69">
        <f t="shared" si="12"/>
        <v>0</v>
      </c>
      <c r="O40" s="68">
        <f t="shared" si="13"/>
        <v>0</v>
      </c>
      <c r="P40" s="69">
        <f t="shared" si="14"/>
        <v>0</v>
      </c>
      <c r="Q40" s="68">
        <f t="shared" si="15"/>
        <v>0</v>
      </c>
      <c r="R40" s="69">
        <f t="shared" si="16"/>
        <v>0</v>
      </c>
      <c r="S40" s="68">
        <f t="shared" si="17"/>
        <v>0</v>
      </c>
      <c r="T40" s="69">
        <f t="shared" si="18"/>
        <v>0</v>
      </c>
      <c r="U40" s="65">
        <f t="shared" si="19"/>
        <v>0</v>
      </c>
      <c r="V40" s="58">
        <f t="shared" si="20"/>
        <v>0</v>
      </c>
    </row>
    <row r="41" spans="2:22" ht="13.5" customHeight="1">
      <c r="B41" s="62">
        <f t="shared" si="0"/>
        <v>15</v>
      </c>
      <c r="C41" s="68">
        <f t="shared" si="1"/>
        <v>400</v>
      </c>
      <c r="D41" s="69">
        <f t="shared" si="2"/>
        <v>5620.3950051965739</v>
      </c>
      <c r="E41" s="68">
        <f t="shared" si="3"/>
        <v>100</v>
      </c>
      <c r="F41" s="69">
        <f>IF((F40-E41)&lt;=0.0001,0,(F40-E41)*(1+(F$24/12)))</f>
        <v>13249.059015067436</v>
      </c>
      <c r="G41" s="68">
        <f t="shared" si="5"/>
        <v>200</v>
      </c>
      <c r="H41" s="69">
        <f t="shared" si="6"/>
        <v>18097.70883644656</v>
      </c>
      <c r="I41" s="68">
        <f t="shared" si="7"/>
        <v>500</v>
      </c>
      <c r="J41" s="69">
        <f t="shared" si="8"/>
        <v>44683.170249581577</v>
      </c>
      <c r="K41" s="68">
        <f t="shared" si="9"/>
        <v>1000</v>
      </c>
      <c r="L41" s="69">
        <f t="shared" si="10"/>
        <v>89366.340499163154</v>
      </c>
      <c r="M41" s="68">
        <f t="shared" si="11"/>
        <v>0</v>
      </c>
      <c r="N41" s="69">
        <f t="shared" si="12"/>
        <v>0</v>
      </c>
      <c r="O41" s="68">
        <f t="shared" si="13"/>
        <v>0</v>
      </c>
      <c r="P41" s="69">
        <f t="shared" si="14"/>
        <v>0</v>
      </c>
      <c r="Q41" s="68">
        <f t="shared" si="15"/>
        <v>0</v>
      </c>
      <c r="R41" s="69">
        <f t="shared" si="16"/>
        <v>0</v>
      </c>
      <c r="S41" s="68">
        <f t="shared" si="17"/>
        <v>0</v>
      </c>
      <c r="T41" s="69">
        <f t="shared" si="18"/>
        <v>0</v>
      </c>
      <c r="U41" s="65">
        <f t="shared" si="19"/>
        <v>0</v>
      </c>
      <c r="V41" s="58">
        <f t="shared" si="20"/>
        <v>0</v>
      </c>
    </row>
    <row r="42" spans="2:22" ht="13.5" customHeight="1">
      <c r="B42" s="62">
        <f t="shared" si="0"/>
        <v>16</v>
      </c>
      <c r="C42" s="68">
        <f t="shared" si="1"/>
        <v>400</v>
      </c>
      <c r="D42" s="69">
        <f t="shared" si="2"/>
        <v>5307.4015886165162</v>
      </c>
      <c r="E42" s="68">
        <f t="shared" si="3"/>
        <v>100</v>
      </c>
      <c r="F42" s="69">
        <f t="shared" si="4"/>
        <v>13357.252449472671</v>
      </c>
      <c r="G42" s="68">
        <f t="shared" si="5"/>
        <v>200</v>
      </c>
      <c r="H42" s="69">
        <f t="shared" si="6"/>
        <v>17972.282623265088</v>
      </c>
      <c r="I42" s="68">
        <f t="shared" si="7"/>
        <v>500</v>
      </c>
      <c r="J42" s="69">
        <f t="shared" si="8"/>
        <v>44330.447483746852</v>
      </c>
      <c r="K42" s="68">
        <f t="shared" si="9"/>
        <v>1000</v>
      </c>
      <c r="L42" s="69">
        <f t="shared" si="10"/>
        <v>88660.894967493703</v>
      </c>
      <c r="M42" s="68">
        <f t="shared" si="11"/>
        <v>0</v>
      </c>
      <c r="N42" s="69">
        <f t="shared" si="12"/>
        <v>0</v>
      </c>
      <c r="O42" s="68">
        <f t="shared" si="13"/>
        <v>0</v>
      </c>
      <c r="P42" s="69">
        <f t="shared" si="14"/>
        <v>0</v>
      </c>
      <c r="Q42" s="68">
        <f t="shared" si="15"/>
        <v>0</v>
      </c>
      <c r="R42" s="69">
        <f t="shared" si="16"/>
        <v>0</v>
      </c>
      <c r="S42" s="68">
        <f t="shared" si="17"/>
        <v>0</v>
      </c>
      <c r="T42" s="69">
        <f t="shared" si="18"/>
        <v>0</v>
      </c>
      <c r="U42" s="65">
        <f t="shared" si="19"/>
        <v>0</v>
      </c>
      <c r="V42" s="58">
        <f t="shared" si="20"/>
        <v>0</v>
      </c>
    </row>
    <row r="43" spans="2:22" ht="13.5" customHeight="1">
      <c r="B43" s="62">
        <f t="shared" si="0"/>
        <v>17</v>
      </c>
      <c r="C43" s="68">
        <f t="shared" si="1"/>
        <v>400</v>
      </c>
      <c r="D43" s="69">
        <f t="shared" si="2"/>
        <v>4989.1916150934576</v>
      </c>
      <c r="E43" s="68">
        <f t="shared" si="3"/>
        <v>100</v>
      </c>
      <c r="F43" s="69">
        <f t="shared" si="4"/>
        <v>13467.158946589323</v>
      </c>
      <c r="G43" s="68">
        <f t="shared" si="5"/>
        <v>200</v>
      </c>
      <c r="H43" s="69">
        <f>IF((H42-G43)&lt;=0.0001,0,(H42-G43)*(1+(H$24/12)))</f>
        <v>17846.333800862027</v>
      </c>
      <c r="I43" s="68">
        <f t="shared" si="7"/>
        <v>500</v>
      </c>
      <c r="J43" s="69">
        <f t="shared" si="8"/>
        <v>43976.548975359343</v>
      </c>
      <c r="K43" s="68">
        <f t="shared" si="9"/>
        <v>1000</v>
      </c>
      <c r="L43" s="69">
        <f t="shared" si="10"/>
        <v>87953.097950718686</v>
      </c>
      <c r="M43" s="68">
        <f t="shared" si="11"/>
        <v>0</v>
      </c>
      <c r="N43" s="69">
        <f t="shared" si="12"/>
        <v>0</v>
      </c>
      <c r="O43" s="68">
        <f t="shared" si="13"/>
        <v>0</v>
      </c>
      <c r="P43" s="69">
        <f t="shared" si="14"/>
        <v>0</v>
      </c>
      <c r="Q43" s="68">
        <f t="shared" si="15"/>
        <v>0</v>
      </c>
      <c r="R43" s="69">
        <f t="shared" si="16"/>
        <v>0</v>
      </c>
      <c r="S43" s="68">
        <f t="shared" si="17"/>
        <v>0</v>
      </c>
      <c r="T43" s="69">
        <f t="shared" si="18"/>
        <v>0</v>
      </c>
      <c r="U43" s="65">
        <f t="shared" si="19"/>
        <v>0</v>
      </c>
      <c r="V43" s="58">
        <f t="shared" si="20"/>
        <v>0</v>
      </c>
    </row>
    <row r="44" spans="2:22" ht="13.5" customHeight="1">
      <c r="B44" s="62">
        <f t="shared" si="0"/>
        <v>18</v>
      </c>
      <c r="C44" s="68">
        <f t="shared" si="1"/>
        <v>400</v>
      </c>
      <c r="D44" s="69">
        <f t="shared" si="2"/>
        <v>4665.6781420116813</v>
      </c>
      <c r="E44" s="68">
        <f t="shared" si="3"/>
        <v>100</v>
      </c>
      <c r="F44" s="69">
        <f t="shared" si="4"/>
        <v>13578.805629910321</v>
      </c>
      <c r="G44" s="68">
        <f t="shared" si="5"/>
        <v>200</v>
      </c>
      <c r="H44" s="69">
        <f t="shared" si="6"/>
        <v>17719.86019169895</v>
      </c>
      <c r="I44" s="68">
        <f t="shared" si="7"/>
        <v>500</v>
      </c>
      <c r="J44" s="69">
        <f t="shared" si="8"/>
        <v>43621.470805277211</v>
      </c>
      <c r="K44" s="68">
        <f t="shared" si="9"/>
        <v>1000</v>
      </c>
      <c r="L44" s="69">
        <f t="shared" si="10"/>
        <v>87242.941610554422</v>
      </c>
      <c r="M44" s="68">
        <f t="shared" si="11"/>
        <v>0</v>
      </c>
      <c r="N44" s="69">
        <f t="shared" si="12"/>
        <v>0</v>
      </c>
      <c r="O44" s="68">
        <f t="shared" si="13"/>
        <v>0</v>
      </c>
      <c r="P44" s="69">
        <f t="shared" si="14"/>
        <v>0</v>
      </c>
      <c r="Q44" s="68">
        <f t="shared" si="15"/>
        <v>0</v>
      </c>
      <c r="R44" s="69">
        <f t="shared" si="16"/>
        <v>0</v>
      </c>
      <c r="S44" s="68">
        <f t="shared" si="17"/>
        <v>0</v>
      </c>
      <c r="T44" s="69">
        <f t="shared" si="18"/>
        <v>0</v>
      </c>
      <c r="U44" s="65">
        <f t="shared" si="19"/>
        <v>0</v>
      </c>
      <c r="V44" s="58">
        <f t="shared" si="20"/>
        <v>0</v>
      </c>
    </row>
    <row r="45" spans="2:22" ht="13.5" customHeight="1">
      <c r="B45" s="62">
        <f t="shared" si="0"/>
        <v>19</v>
      </c>
      <c r="C45" s="68">
        <f t="shared" si="1"/>
        <v>400</v>
      </c>
      <c r="D45" s="69">
        <f t="shared" si="2"/>
        <v>4336.7727777118762</v>
      </c>
      <c r="E45" s="68">
        <f t="shared" si="3"/>
        <v>100</v>
      </c>
      <c r="F45" s="69">
        <f t="shared" si="4"/>
        <v>13692.220052383902</v>
      </c>
      <c r="G45" s="68">
        <f t="shared" si="5"/>
        <v>200</v>
      </c>
      <c r="H45" s="69">
        <f t="shared" si="6"/>
        <v>17592.859609164363</v>
      </c>
      <c r="I45" s="68">
        <f t="shared" si="7"/>
        <v>500</v>
      </c>
      <c r="J45" s="69">
        <f t="shared" si="8"/>
        <v>43265.209041294802</v>
      </c>
      <c r="K45" s="68">
        <f t="shared" si="9"/>
        <v>1000</v>
      </c>
      <c r="L45" s="69">
        <f t="shared" si="10"/>
        <v>86530.418082589604</v>
      </c>
      <c r="M45" s="68">
        <f t="shared" si="11"/>
        <v>0</v>
      </c>
      <c r="N45" s="69">
        <f t="shared" si="12"/>
        <v>0</v>
      </c>
      <c r="O45" s="68">
        <f t="shared" si="13"/>
        <v>0</v>
      </c>
      <c r="P45" s="69">
        <f t="shared" si="14"/>
        <v>0</v>
      </c>
      <c r="Q45" s="68">
        <f t="shared" si="15"/>
        <v>0</v>
      </c>
      <c r="R45" s="69">
        <f t="shared" si="16"/>
        <v>0</v>
      </c>
      <c r="S45" s="68">
        <f t="shared" si="17"/>
        <v>0</v>
      </c>
      <c r="T45" s="69">
        <f t="shared" si="18"/>
        <v>0</v>
      </c>
      <c r="U45" s="65">
        <f t="shared" si="19"/>
        <v>0</v>
      </c>
      <c r="V45" s="58">
        <f t="shared" si="20"/>
        <v>0</v>
      </c>
    </row>
    <row r="46" spans="2:22" ht="13.5" customHeight="1">
      <c r="B46" s="62">
        <f t="shared" si="0"/>
        <v>20</v>
      </c>
      <c r="C46" s="68">
        <f t="shared" si="1"/>
        <v>400</v>
      </c>
      <c r="D46" s="69">
        <f t="shared" si="2"/>
        <v>4002.3856573404073</v>
      </c>
      <c r="E46" s="68">
        <f t="shared" si="3"/>
        <v>100</v>
      </c>
      <c r="F46" s="69">
        <f t="shared" si="4"/>
        <v>13807.430203213315</v>
      </c>
      <c r="G46" s="68">
        <f t="shared" si="5"/>
        <v>200</v>
      </c>
      <c r="H46" s="69">
        <f t="shared" si="6"/>
        <v>17465.329857535882</v>
      </c>
      <c r="I46" s="68">
        <f t="shared" si="7"/>
        <v>500</v>
      </c>
      <c r="J46" s="69">
        <f t="shared" si="8"/>
        <v>42907.759738099121</v>
      </c>
      <c r="K46" s="68">
        <f t="shared" si="9"/>
        <v>1000</v>
      </c>
      <c r="L46" s="69">
        <f t="shared" si="10"/>
        <v>85815.519476198242</v>
      </c>
      <c r="M46" s="68">
        <f t="shared" si="11"/>
        <v>0</v>
      </c>
      <c r="N46" s="69">
        <f t="shared" si="12"/>
        <v>0</v>
      </c>
      <c r="O46" s="68">
        <f t="shared" si="13"/>
        <v>0</v>
      </c>
      <c r="P46" s="69">
        <f t="shared" si="14"/>
        <v>0</v>
      </c>
      <c r="Q46" s="68">
        <f t="shared" si="15"/>
        <v>0</v>
      </c>
      <c r="R46" s="69">
        <f t="shared" si="16"/>
        <v>0</v>
      </c>
      <c r="S46" s="68">
        <f t="shared" si="17"/>
        <v>0</v>
      </c>
      <c r="T46" s="69">
        <f t="shared" si="18"/>
        <v>0</v>
      </c>
      <c r="U46" s="65">
        <f t="shared" si="19"/>
        <v>0</v>
      </c>
      <c r="V46" s="58">
        <f t="shared" si="20"/>
        <v>0</v>
      </c>
    </row>
    <row r="47" spans="2:22" ht="13.5" customHeight="1">
      <c r="B47" s="62">
        <f t="shared" si="0"/>
        <v>21</v>
      </c>
      <c r="C47" s="68">
        <f t="shared" si="1"/>
        <v>400</v>
      </c>
      <c r="D47" s="69">
        <f t="shared" si="2"/>
        <v>3662.4254182960804</v>
      </c>
      <c r="E47" s="68">
        <f t="shared" si="3"/>
        <v>100</v>
      </c>
      <c r="F47" s="69">
        <f t="shared" si="4"/>
        <v>13924.464514764193</v>
      </c>
      <c r="G47" s="68">
        <f t="shared" si="5"/>
        <v>200</v>
      </c>
      <c r="H47" s="69">
        <f t="shared" si="6"/>
        <v>17337.26873194228</v>
      </c>
      <c r="I47" s="68">
        <f t="shared" si="7"/>
        <v>500</v>
      </c>
      <c r="J47" s="69">
        <f t="shared" si="8"/>
        <v>42549.118937226121</v>
      </c>
      <c r="K47" s="68">
        <f t="shared" si="9"/>
        <v>1000</v>
      </c>
      <c r="L47" s="69">
        <f t="shared" si="10"/>
        <v>85098.237874452243</v>
      </c>
      <c r="M47" s="68">
        <f t="shared" si="11"/>
        <v>0</v>
      </c>
      <c r="N47" s="69">
        <f t="shared" si="12"/>
        <v>0</v>
      </c>
      <c r="O47" s="68">
        <f t="shared" si="13"/>
        <v>0</v>
      </c>
      <c r="P47" s="69">
        <f t="shared" si="14"/>
        <v>0</v>
      </c>
      <c r="Q47" s="68">
        <f t="shared" si="15"/>
        <v>0</v>
      </c>
      <c r="R47" s="69">
        <f t="shared" si="16"/>
        <v>0</v>
      </c>
      <c r="S47" s="68">
        <f t="shared" si="17"/>
        <v>0</v>
      </c>
      <c r="T47" s="69">
        <f t="shared" si="18"/>
        <v>0</v>
      </c>
      <c r="U47" s="65">
        <f t="shared" si="19"/>
        <v>0</v>
      </c>
      <c r="V47" s="58">
        <f t="shared" si="20"/>
        <v>0</v>
      </c>
    </row>
    <row r="48" spans="2:22" ht="13.5" customHeight="1">
      <c r="B48" s="62">
        <f t="shared" si="0"/>
        <v>22</v>
      </c>
      <c r="C48" s="68">
        <f t="shared" si="1"/>
        <v>400</v>
      </c>
      <c r="D48" s="69">
        <f t="shared" si="2"/>
        <v>3316.7991752676817</v>
      </c>
      <c r="E48" s="68">
        <f t="shared" si="3"/>
        <v>100</v>
      </c>
      <c r="F48" s="69">
        <f t="shared" si="4"/>
        <v>14043.351869581293</v>
      </c>
      <c r="G48" s="68">
        <f t="shared" si="5"/>
        <v>200</v>
      </c>
      <c r="H48" s="69">
        <f t="shared" si="6"/>
        <v>17208.674018325371</v>
      </c>
      <c r="I48" s="68">
        <f t="shared" si="7"/>
        <v>500</v>
      </c>
      <c r="J48" s="69">
        <f t="shared" si="8"/>
        <v>42189.28266701688</v>
      </c>
      <c r="K48" s="68">
        <f t="shared" si="9"/>
        <v>1000</v>
      </c>
      <c r="L48" s="69">
        <f t="shared" si="10"/>
        <v>84378.565334033759</v>
      </c>
      <c r="M48" s="68">
        <f t="shared" si="11"/>
        <v>0</v>
      </c>
      <c r="N48" s="69">
        <f t="shared" si="12"/>
        <v>0</v>
      </c>
      <c r="O48" s="68">
        <f t="shared" si="13"/>
        <v>0</v>
      </c>
      <c r="P48" s="69">
        <f t="shared" si="14"/>
        <v>0</v>
      </c>
      <c r="Q48" s="68">
        <f t="shared" si="15"/>
        <v>0</v>
      </c>
      <c r="R48" s="69">
        <f t="shared" si="16"/>
        <v>0</v>
      </c>
      <c r="S48" s="68">
        <f t="shared" si="17"/>
        <v>0</v>
      </c>
      <c r="T48" s="69">
        <f t="shared" si="18"/>
        <v>0</v>
      </c>
      <c r="U48" s="65">
        <f t="shared" si="19"/>
        <v>0</v>
      </c>
      <c r="V48" s="58">
        <f t="shared" si="20"/>
        <v>0</v>
      </c>
    </row>
    <row r="49" spans="2:22" ht="13.5" customHeight="1">
      <c r="B49" s="62">
        <f t="shared" si="0"/>
        <v>23</v>
      </c>
      <c r="C49" s="68">
        <f t="shared" si="1"/>
        <v>400</v>
      </c>
      <c r="D49" s="69">
        <f t="shared" si="2"/>
        <v>2965.4124948554763</v>
      </c>
      <c r="E49" s="68">
        <f t="shared" si="3"/>
        <v>100</v>
      </c>
      <c r="F49" s="69">
        <f t="shared" si="4"/>
        <v>14164.12160751633</v>
      </c>
      <c r="G49" s="68">
        <f t="shared" si="5"/>
        <v>200</v>
      </c>
      <c r="H49" s="69">
        <f t="shared" si="6"/>
        <v>17079.543493401728</v>
      </c>
      <c r="I49" s="68">
        <f t="shared" si="7"/>
        <v>500</v>
      </c>
      <c r="J49" s="69">
        <f t="shared" si="8"/>
        <v>41828.246942573605</v>
      </c>
      <c r="K49" s="68">
        <f t="shared" si="9"/>
        <v>1000</v>
      </c>
      <c r="L49" s="69">
        <f t="shared" si="10"/>
        <v>83656.493885147211</v>
      </c>
      <c r="M49" s="68">
        <f t="shared" si="11"/>
        <v>0</v>
      </c>
      <c r="N49" s="69">
        <f t="shared" si="12"/>
        <v>0</v>
      </c>
      <c r="O49" s="68">
        <f t="shared" si="13"/>
        <v>0</v>
      </c>
      <c r="P49" s="69">
        <f t="shared" si="14"/>
        <v>0</v>
      </c>
      <c r="Q49" s="68">
        <f t="shared" si="15"/>
        <v>0</v>
      </c>
      <c r="R49" s="69">
        <f t="shared" si="16"/>
        <v>0</v>
      </c>
      <c r="S49" s="68">
        <f t="shared" si="17"/>
        <v>0</v>
      </c>
      <c r="T49" s="69">
        <f t="shared" si="18"/>
        <v>0</v>
      </c>
      <c r="U49" s="65">
        <f t="shared" si="19"/>
        <v>0</v>
      </c>
      <c r="V49" s="58">
        <f t="shared" si="20"/>
        <v>0</v>
      </c>
    </row>
    <row r="50" spans="2:22" ht="13.5" customHeight="1">
      <c r="B50" s="62">
        <f t="shared" si="0"/>
        <v>24</v>
      </c>
      <c r="C50" s="68">
        <f t="shared" si="1"/>
        <v>400</v>
      </c>
      <c r="D50" s="69">
        <f t="shared" si="2"/>
        <v>2608.1693697697342</v>
      </c>
      <c r="E50" s="68">
        <f t="shared" si="3"/>
        <v>100</v>
      </c>
      <c r="F50" s="69">
        <f t="shared" si="4"/>
        <v>14286.803532968672</v>
      </c>
      <c r="G50" s="68">
        <f t="shared" si="5"/>
        <v>200</v>
      </c>
      <c r="H50" s="69">
        <f t="shared" si="6"/>
        <v>16949.874924624237</v>
      </c>
      <c r="I50" s="68">
        <f t="shared" si="7"/>
        <v>500</v>
      </c>
      <c r="J50" s="69">
        <f t="shared" si="8"/>
        <v>41466.00776571552</v>
      </c>
      <c r="K50" s="68">
        <f t="shared" si="9"/>
        <v>1000</v>
      </c>
      <c r="L50" s="69">
        <f t="shared" si="10"/>
        <v>82932.01553143104</v>
      </c>
      <c r="M50" s="68">
        <f t="shared" si="11"/>
        <v>0</v>
      </c>
      <c r="N50" s="69">
        <f t="shared" si="12"/>
        <v>0</v>
      </c>
      <c r="O50" s="68">
        <f t="shared" si="13"/>
        <v>0</v>
      </c>
      <c r="P50" s="69">
        <f t="shared" si="14"/>
        <v>0</v>
      </c>
      <c r="Q50" s="68">
        <f t="shared" si="15"/>
        <v>0</v>
      </c>
      <c r="R50" s="69">
        <f t="shared" si="16"/>
        <v>0</v>
      </c>
      <c r="S50" s="68">
        <f t="shared" si="17"/>
        <v>0</v>
      </c>
      <c r="T50" s="69">
        <f t="shared" si="18"/>
        <v>0</v>
      </c>
      <c r="U50" s="65">
        <f t="shared" si="19"/>
        <v>0</v>
      </c>
      <c r="V50" s="58">
        <f t="shared" si="20"/>
        <v>0</v>
      </c>
    </row>
    <row r="51" spans="2:22" ht="13.5" customHeight="1">
      <c r="B51" s="62">
        <f t="shared" si="0"/>
        <v>25</v>
      </c>
      <c r="C51" s="68">
        <f t="shared" si="1"/>
        <v>400</v>
      </c>
      <c r="D51" s="69">
        <f t="shared" si="2"/>
        <v>2244.9721925992299</v>
      </c>
      <c r="E51" s="68">
        <f t="shared" si="3"/>
        <v>100</v>
      </c>
      <c r="F51" s="69">
        <f t="shared" si="4"/>
        <v>14411.427922240677</v>
      </c>
      <c r="G51" s="68">
        <f t="shared" si="5"/>
        <v>200</v>
      </c>
      <c r="H51" s="69">
        <f t="shared" si="6"/>
        <v>16819.666070143503</v>
      </c>
      <c r="I51" s="68">
        <f t="shared" si="7"/>
        <v>500</v>
      </c>
      <c r="J51" s="69">
        <f t="shared" si="8"/>
        <v>41102.561124934575</v>
      </c>
      <c r="K51" s="68">
        <f t="shared" si="9"/>
        <v>1000</v>
      </c>
      <c r="L51" s="69">
        <f t="shared" si="10"/>
        <v>82205.12224986915</v>
      </c>
      <c r="M51" s="68">
        <f t="shared" si="11"/>
        <v>0</v>
      </c>
      <c r="N51" s="69">
        <f t="shared" si="12"/>
        <v>0</v>
      </c>
      <c r="O51" s="68">
        <f t="shared" si="13"/>
        <v>0</v>
      </c>
      <c r="P51" s="69">
        <f t="shared" si="14"/>
        <v>0</v>
      </c>
      <c r="Q51" s="68">
        <f t="shared" si="15"/>
        <v>0</v>
      </c>
      <c r="R51" s="69">
        <f t="shared" si="16"/>
        <v>0</v>
      </c>
      <c r="S51" s="68">
        <f t="shared" si="17"/>
        <v>0</v>
      </c>
      <c r="T51" s="69">
        <f t="shared" si="18"/>
        <v>0</v>
      </c>
      <c r="U51" s="65">
        <f t="shared" si="19"/>
        <v>0</v>
      </c>
      <c r="V51" s="58">
        <f t="shared" si="20"/>
        <v>0</v>
      </c>
    </row>
    <row r="52" spans="2:22" ht="13.5" customHeight="1">
      <c r="B52" s="62">
        <f t="shared" si="0"/>
        <v>26</v>
      </c>
      <c r="C52" s="68">
        <f t="shared" si="1"/>
        <v>400</v>
      </c>
      <c r="D52" s="69">
        <f t="shared" si="2"/>
        <v>1875.7217291425502</v>
      </c>
      <c r="E52" s="68">
        <f t="shared" si="3"/>
        <v>100</v>
      </c>
      <c r="F52" s="69">
        <f t="shared" si="4"/>
        <v>14538.025531009487</v>
      </c>
      <c r="G52" s="68">
        <f t="shared" si="5"/>
        <v>200</v>
      </c>
      <c r="H52" s="69">
        <f t="shared" si="6"/>
        <v>16688.914678769102</v>
      </c>
      <c r="I52" s="68">
        <f t="shared" si="7"/>
        <v>500</v>
      </c>
      <c r="J52" s="69">
        <f t="shared" si="8"/>
        <v>40737.902995351025</v>
      </c>
      <c r="K52" s="68">
        <f t="shared" si="9"/>
        <v>1000</v>
      </c>
      <c r="L52" s="69">
        <f t="shared" si="10"/>
        <v>81475.805990702051</v>
      </c>
      <c r="M52" s="68">
        <f t="shared" si="11"/>
        <v>0</v>
      </c>
      <c r="N52" s="69">
        <f t="shared" si="12"/>
        <v>0</v>
      </c>
      <c r="O52" s="68">
        <f t="shared" si="13"/>
        <v>0</v>
      </c>
      <c r="P52" s="69">
        <f t="shared" si="14"/>
        <v>0</v>
      </c>
      <c r="Q52" s="68">
        <f t="shared" si="15"/>
        <v>0</v>
      </c>
      <c r="R52" s="69">
        <f t="shared" si="16"/>
        <v>0</v>
      </c>
      <c r="S52" s="68">
        <f t="shared" si="17"/>
        <v>0</v>
      </c>
      <c r="T52" s="69">
        <f t="shared" si="18"/>
        <v>0</v>
      </c>
      <c r="U52" s="65">
        <f t="shared" si="19"/>
        <v>0</v>
      </c>
      <c r="V52" s="58">
        <f t="shared" si="20"/>
        <v>0</v>
      </c>
    </row>
    <row r="53" spans="2:22" ht="13.5" customHeight="1">
      <c r="B53" s="62">
        <f t="shared" si="0"/>
        <v>27</v>
      </c>
      <c r="C53" s="68">
        <f t="shared" si="1"/>
        <v>400</v>
      </c>
      <c r="D53" s="69">
        <f t="shared" si="2"/>
        <v>1500.3170912949261</v>
      </c>
      <c r="E53" s="68">
        <f t="shared" si="3"/>
        <v>100</v>
      </c>
      <c r="F53" s="69">
        <f t="shared" si="4"/>
        <v>14666.627601917138</v>
      </c>
      <c r="G53" s="68">
        <f t="shared" si="5"/>
        <v>200</v>
      </c>
      <c r="H53" s="69">
        <f t="shared" si="6"/>
        <v>16557.618489930639</v>
      </c>
      <c r="I53" s="68">
        <f t="shared" si="7"/>
        <v>500</v>
      </c>
      <c r="J53" s="69">
        <f t="shared" si="8"/>
        <v>40372.029338668865</v>
      </c>
      <c r="K53" s="68">
        <f t="shared" si="9"/>
        <v>1000</v>
      </c>
      <c r="L53" s="69">
        <f t="shared" si="10"/>
        <v>80744.058677337729</v>
      </c>
      <c r="M53" s="68">
        <f t="shared" si="11"/>
        <v>0</v>
      </c>
      <c r="N53" s="69">
        <f t="shared" si="12"/>
        <v>0</v>
      </c>
      <c r="O53" s="68">
        <f t="shared" si="13"/>
        <v>0</v>
      </c>
      <c r="P53" s="69">
        <f t="shared" si="14"/>
        <v>0</v>
      </c>
      <c r="Q53" s="68">
        <f t="shared" si="15"/>
        <v>0</v>
      </c>
      <c r="R53" s="69">
        <f t="shared" si="16"/>
        <v>0</v>
      </c>
      <c r="S53" s="68">
        <f t="shared" si="17"/>
        <v>0</v>
      </c>
      <c r="T53" s="69">
        <f t="shared" si="18"/>
        <v>0</v>
      </c>
      <c r="U53" s="65">
        <f t="shared" si="19"/>
        <v>0</v>
      </c>
      <c r="V53" s="58">
        <f t="shared" si="20"/>
        <v>0</v>
      </c>
    </row>
    <row r="54" spans="2:22" ht="13.5" customHeight="1">
      <c r="B54" s="62">
        <f t="shared" si="0"/>
        <v>28</v>
      </c>
      <c r="C54" s="68">
        <f t="shared" si="1"/>
        <v>400</v>
      </c>
      <c r="D54" s="69">
        <f t="shared" si="2"/>
        <v>1118.6557094831749</v>
      </c>
      <c r="E54" s="68">
        <f t="shared" si="3"/>
        <v>100</v>
      </c>
      <c r="F54" s="69">
        <f t="shared" si="4"/>
        <v>14797.265872280826</v>
      </c>
      <c r="G54" s="68">
        <f t="shared" si="5"/>
        <v>200</v>
      </c>
      <c r="H54" s="69">
        <f t="shared" si="6"/>
        <v>16425.775233638684</v>
      </c>
      <c r="I54" s="68">
        <f t="shared" si="7"/>
        <v>500</v>
      </c>
      <c r="J54" s="69">
        <f t="shared" si="8"/>
        <v>40004.936103131098</v>
      </c>
      <c r="K54" s="68">
        <f t="shared" si="9"/>
        <v>1000</v>
      </c>
      <c r="L54" s="69">
        <f t="shared" si="10"/>
        <v>80009.872206262196</v>
      </c>
      <c r="M54" s="68">
        <f t="shared" si="11"/>
        <v>0</v>
      </c>
      <c r="N54" s="69">
        <f t="shared" si="12"/>
        <v>0</v>
      </c>
      <c r="O54" s="68">
        <f t="shared" si="13"/>
        <v>0</v>
      </c>
      <c r="P54" s="69">
        <f t="shared" si="14"/>
        <v>0</v>
      </c>
      <c r="Q54" s="68">
        <f t="shared" si="15"/>
        <v>0</v>
      </c>
      <c r="R54" s="69">
        <f t="shared" si="16"/>
        <v>0</v>
      </c>
      <c r="S54" s="68">
        <f t="shared" si="17"/>
        <v>0</v>
      </c>
      <c r="T54" s="69">
        <f t="shared" si="18"/>
        <v>0</v>
      </c>
      <c r="U54" s="65">
        <f t="shared" si="19"/>
        <v>0</v>
      </c>
      <c r="V54" s="58">
        <f t="shared" si="20"/>
        <v>0</v>
      </c>
    </row>
    <row r="55" spans="2:22" ht="13.5" customHeight="1">
      <c r="B55" s="62">
        <f t="shared" si="0"/>
        <v>29</v>
      </c>
      <c r="C55" s="68">
        <f t="shared" si="1"/>
        <v>400</v>
      </c>
      <c r="D55" s="69">
        <f t="shared" si="2"/>
        <v>730.63330464122771</v>
      </c>
      <c r="E55" s="68">
        <f t="shared" si="3"/>
        <v>100</v>
      </c>
      <c r="F55" s="69">
        <f t="shared" si="4"/>
        <v>14929.972581925273</v>
      </c>
      <c r="G55" s="68">
        <f t="shared" si="5"/>
        <v>200</v>
      </c>
      <c r="H55" s="69">
        <f t="shared" si="6"/>
        <v>16293.382630445511</v>
      </c>
      <c r="I55" s="68">
        <f t="shared" si="7"/>
        <v>500</v>
      </c>
      <c r="J55" s="69">
        <f t="shared" si="8"/>
        <v>39636.619223474874</v>
      </c>
      <c r="K55" s="68">
        <f t="shared" si="9"/>
        <v>1000</v>
      </c>
      <c r="L55" s="69">
        <f t="shared" si="10"/>
        <v>79273.238446949748</v>
      </c>
      <c r="M55" s="68">
        <f t="shared" si="11"/>
        <v>0</v>
      </c>
      <c r="N55" s="69">
        <f t="shared" si="12"/>
        <v>0</v>
      </c>
      <c r="O55" s="68">
        <f t="shared" si="13"/>
        <v>0</v>
      </c>
      <c r="P55" s="69">
        <f t="shared" si="14"/>
        <v>0</v>
      </c>
      <c r="Q55" s="68">
        <f t="shared" si="15"/>
        <v>0</v>
      </c>
      <c r="R55" s="69">
        <f t="shared" si="16"/>
        <v>0</v>
      </c>
      <c r="S55" s="68">
        <f t="shared" si="17"/>
        <v>0</v>
      </c>
      <c r="T55" s="69">
        <f t="shared" si="18"/>
        <v>0</v>
      </c>
      <c r="U55" s="65">
        <f t="shared" si="19"/>
        <v>0</v>
      </c>
      <c r="V55" s="58">
        <f t="shared" si="20"/>
        <v>0</v>
      </c>
    </row>
    <row r="56" spans="2:22" ht="13.5" customHeight="1">
      <c r="B56" s="62">
        <f t="shared" si="0"/>
        <v>30</v>
      </c>
      <c r="C56" s="68">
        <f t="shared" si="1"/>
        <v>400</v>
      </c>
      <c r="D56" s="69">
        <f t="shared" si="2"/>
        <v>336.1438597185815</v>
      </c>
      <c r="E56" s="68">
        <f t="shared" si="3"/>
        <v>100</v>
      </c>
      <c r="F56" s="69">
        <f t="shared" si="4"/>
        <v>15064.780481139091</v>
      </c>
      <c r="G56" s="68">
        <f t="shared" si="5"/>
        <v>200</v>
      </c>
      <c r="H56" s="69">
        <f t="shared" si="6"/>
        <v>16160.4383914057</v>
      </c>
      <c r="I56" s="68">
        <f t="shared" si="7"/>
        <v>500</v>
      </c>
      <c r="J56" s="69">
        <f t="shared" si="8"/>
        <v>39267.074620886458</v>
      </c>
      <c r="K56" s="68">
        <f t="shared" si="9"/>
        <v>1000</v>
      </c>
      <c r="L56" s="69">
        <f t="shared" si="10"/>
        <v>78534.149241772917</v>
      </c>
      <c r="M56" s="68">
        <f t="shared" si="11"/>
        <v>0</v>
      </c>
      <c r="N56" s="69">
        <f t="shared" si="12"/>
        <v>0</v>
      </c>
      <c r="O56" s="68">
        <f t="shared" si="13"/>
        <v>0</v>
      </c>
      <c r="P56" s="69">
        <f t="shared" si="14"/>
        <v>0</v>
      </c>
      <c r="Q56" s="68">
        <f t="shared" si="15"/>
        <v>0</v>
      </c>
      <c r="R56" s="69">
        <f t="shared" si="16"/>
        <v>0</v>
      </c>
      <c r="S56" s="68">
        <f t="shared" si="17"/>
        <v>0</v>
      </c>
      <c r="T56" s="69">
        <f t="shared" si="18"/>
        <v>0</v>
      </c>
      <c r="U56" s="65">
        <f t="shared" si="19"/>
        <v>0</v>
      </c>
      <c r="V56" s="58">
        <f t="shared" si="20"/>
        <v>0</v>
      </c>
    </row>
    <row r="57" spans="2:22" ht="13.5" customHeight="1">
      <c r="B57" s="62">
        <f t="shared" si="0"/>
        <v>31</v>
      </c>
      <c r="C57" s="68">
        <f t="shared" si="1"/>
        <v>336.1438597185815</v>
      </c>
      <c r="D57" s="69">
        <f t="shared" si="2"/>
        <v>0</v>
      </c>
      <c r="E57" s="68">
        <f t="shared" si="3"/>
        <v>163.8561402814185</v>
      </c>
      <c r="F57" s="69">
        <f t="shared" si="4"/>
        <v>15136.855642921251</v>
      </c>
      <c r="G57" s="68">
        <f t="shared" si="5"/>
        <v>200</v>
      </c>
      <c r="H57" s="69">
        <f t="shared" si="6"/>
        <v>16026.940218036556</v>
      </c>
      <c r="I57" s="68">
        <f t="shared" si="7"/>
        <v>500</v>
      </c>
      <c r="J57" s="69">
        <f t="shared" si="8"/>
        <v>38896.298202956081</v>
      </c>
      <c r="K57" s="68">
        <f t="shared" si="9"/>
        <v>1000</v>
      </c>
      <c r="L57" s="69">
        <f t="shared" si="10"/>
        <v>77792.596405912162</v>
      </c>
      <c r="M57" s="68">
        <f t="shared" si="11"/>
        <v>0</v>
      </c>
      <c r="N57" s="69">
        <f t="shared" si="12"/>
        <v>0</v>
      </c>
      <c r="O57" s="68">
        <f t="shared" si="13"/>
        <v>0</v>
      </c>
      <c r="P57" s="69">
        <f t="shared" si="14"/>
        <v>0</v>
      </c>
      <c r="Q57" s="68">
        <f t="shared" si="15"/>
        <v>0</v>
      </c>
      <c r="R57" s="69">
        <f t="shared" si="16"/>
        <v>0</v>
      </c>
      <c r="S57" s="68">
        <f t="shared" si="17"/>
        <v>0</v>
      </c>
      <c r="T57" s="69">
        <f t="shared" si="18"/>
        <v>0</v>
      </c>
      <c r="U57" s="65">
        <f t="shared" si="19"/>
        <v>0</v>
      </c>
      <c r="V57" s="58">
        <f t="shared" si="20"/>
        <v>0</v>
      </c>
    </row>
    <row r="58" spans="2:22" ht="13.5" customHeight="1">
      <c r="B58" s="62">
        <f t="shared" si="0"/>
        <v>32</v>
      </c>
      <c r="C58" s="68">
        <f t="shared" si="1"/>
        <v>0</v>
      </c>
      <c r="D58" s="69">
        <f t="shared" si="2"/>
        <v>0</v>
      </c>
      <c r="E58" s="68">
        <f t="shared" si="3"/>
        <v>500</v>
      </c>
      <c r="F58" s="69">
        <f t="shared" si="4"/>
        <v>14868.605857267505</v>
      </c>
      <c r="G58" s="68">
        <f t="shared" si="5"/>
        <v>200</v>
      </c>
      <c r="H58" s="69">
        <f t="shared" si="6"/>
        <v>15892.885802278375</v>
      </c>
      <c r="I58" s="68">
        <f t="shared" si="7"/>
        <v>500</v>
      </c>
      <c r="J58" s="69">
        <f t="shared" si="8"/>
        <v>38524.285863632605</v>
      </c>
      <c r="K58" s="68">
        <f t="shared" si="9"/>
        <v>1000</v>
      </c>
      <c r="L58" s="69">
        <f t="shared" si="10"/>
        <v>77048.571727265211</v>
      </c>
      <c r="M58" s="68">
        <f t="shared" si="11"/>
        <v>0</v>
      </c>
      <c r="N58" s="69">
        <f t="shared" si="12"/>
        <v>0</v>
      </c>
      <c r="O58" s="68">
        <f t="shared" si="13"/>
        <v>0</v>
      </c>
      <c r="P58" s="69">
        <f t="shared" si="14"/>
        <v>0</v>
      </c>
      <c r="Q58" s="68">
        <f t="shared" si="15"/>
        <v>0</v>
      </c>
      <c r="R58" s="69">
        <f t="shared" si="16"/>
        <v>0</v>
      </c>
      <c r="S58" s="68">
        <f t="shared" si="17"/>
        <v>0</v>
      </c>
      <c r="T58" s="69">
        <f t="shared" si="18"/>
        <v>0</v>
      </c>
      <c r="U58" s="65">
        <f t="shared" si="19"/>
        <v>0</v>
      </c>
      <c r="V58" s="58">
        <f t="shared" si="20"/>
        <v>0</v>
      </c>
    </row>
    <row r="59" spans="2:22" ht="13.5" customHeight="1">
      <c r="B59" s="62">
        <f t="shared" si="0"/>
        <v>33</v>
      </c>
      <c r="C59" s="68">
        <f t="shared" si="1"/>
        <v>0</v>
      </c>
      <c r="D59" s="69">
        <f t="shared" si="2"/>
        <v>0</v>
      </c>
      <c r="E59" s="68">
        <f t="shared" si="3"/>
        <v>500</v>
      </c>
      <c r="F59" s="69">
        <f t="shared" si="4"/>
        <v>14596.108783340907</v>
      </c>
      <c r="G59" s="68">
        <f t="shared" si="5"/>
        <v>200</v>
      </c>
      <c r="H59" s="69">
        <f t="shared" si="6"/>
        <v>15758.272826454535</v>
      </c>
      <c r="I59" s="68">
        <f t="shared" si="7"/>
        <v>500</v>
      </c>
      <c r="J59" s="69">
        <f t="shared" si="8"/>
        <v>38151.033483178049</v>
      </c>
      <c r="K59" s="68">
        <f t="shared" si="9"/>
        <v>1000</v>
      </c>
      <c r="L59" s="69">
        <f t="shared" si="10"/>
        <v>76302.066966356098</v>
      </c>
      <c r="M59" s="68">
        <f t="shared" si="11"/>
        <v>0</v>
      </c>
      <c r="N59" s="69">
        <f t="shared" si="12"/>
        <v>0</v>
      </c>
      <c r="O59" s="68">
        <f t="shared" si="13"/>
        <v>0</v>
      </c>
      <c r="P59" s="69">
        <f t="shared" si="14"/>
        <v>0</v>
      </c>
      <c r="Q59" s="68">
        <f t="shared" si="15"/>
        <v>0</v>
      </c>
      <c r="R59" s="69">
        <f t="shared" si="16"/>
        <v>0</v>
      </c>
      <c r="S59" s="68">
        <f t="shared" si="17"/>
        <v>0</v>
      </c>
      <c r="T59" s="69">
        <f t="shared" si="18"/>
        <v>0</v>
      </c>
      <c r="U59" s="65">
        <f t="shared" si="19"/>
        <v>0</v>
      </c>
      <c r="V59" s="58">
        <f t="shared" si="20"/>
        <v>0</v>
      </c>
    </row>
    <row r="60" spans="2:22" ht="13.5" customHeight="1">
      <c r="B60" s="62">
        <f t="shared" si="0"/>
        <v>34</v>
      </c>
      <c r="C60" s="68">
        <f t="shared" si="1"/>
        <v>0</v>
      </c>
      <c r="D60" s="69">
        <f t="shared" si="2"/>
        <v>0</v>
      </c>
      <c r="E60" s="68">
        <f t="shared" si="3"/>
        <v>500</v>
      </c>
      <c r="F60" s="69">
        <f t="shared" si="4"/>
        <v>14319.297172410472</v>
      </c>
      <c r="G60" s="68">
        <f t="shared" si="5"/>
        <v>200</v>
      </c>
      <c r="H60" s="69">
        <f t="shared" si="6"/>
        <v>15623.098963231429</v>
      </c>
      <c r="I60" s="68">
        <f t="shared" si="7"/>
        <v>500</v>
      </c>
      <c r="J60" s="69">
        <f t="shared" si="8"/>
        <v>37776.536928121976</v>
      </c>
      <c r="K60" s="68">
        <f t="shared" si="9"/>
        <v>1000</v>
      </c>
      <c r="L60" s="69">
        <f t="shared" si="10"/>
        <v>75553.073856243951</v>
      </c>
      <c r="M60" s="68">
        <f t="shared" si="11"/>
        <v>0</v>
      </c>
      <c r="N60" s="69">
        <f t="shared" si="12"/>
        <v>0</v>
      </c>
      <c r="O60" s="68">
        <f t="shared" si="13"/>
        <v>0</v>
      </c>
      <c r="P60" s="69">
        <f t="shared" si="14"/>
        <v>0</v>
      </c>
      <c r="Q60" s="68">
        <f t="shared" si="15"/>
        <v>0</v>
      </c>
      <c r="R60" s="69">
        <f t="shared" si="16"/>
        <v>0</v>
      </c>
      <c r="S60" s="68">
        <f t="shared" si="17"/>
        <v>0</v>
      </c>
      <c r="T60" s="69">
        <f t="shared" si="18"/>
        <v>0</v>
      </c>
      <c r="U60" s="65">
        <f t="shared" si="19"/>
        <v>0</v>
      </c>
      <c r="V60" s="58">
        <f t="shared" si="20"/>
        <v>0</v>
      </c>
    </row>
    <row r="61" spans="2:22" ht="13.5" customHeight="1">
      <c r="B61" s="62">
        <f t="shared" si="0"/>
        <v>35</v>
      </c>
      <c r="C61" s="68">
        <f t="shared" si="1"/>
        <v>0</v>
      </c>
      <c r="D61" s="69">
        <f t="shared" si="2"/>
        <v>0</v>
      </c>
      <c r="E61" s="68">
        <f t="shared" si="3"/>
        <v>500</v>
      </c>
      <c r="F61" s="69">
        <f t="shared" si="4"/>
        <v>14038.102710973639</v>
      </c>
      <c r="G61" s="68">
        <f t="shared" si="5"/>
        <v>200</v>
      </c>
      <c r="H61" s="69">
        <f t="shared" si="6"/>
        <v>15487.361875578226</v>
      </c>
      <c r="I61" s="68">
        <f t="shared" si="7"/>
        <v>500</v>
      </c>
      <c r="J61" s="69">
        <f t="shared" si="8"/>
        <v>37400.792051215722</v>
      </c>
      <c r="K61" s="68">
        <f t="shared" si="9"/>
        <v>1000</v>
      </c>
      <c r="L61" s="69">
        <f t="shared" si="10"/>
        <v>74801.584102431443</v>
      </c>
      <c r="M61" s="68">
        <f t="shared" si="11"/>
        <v>0</v>
      </c>
      <c r="N61" s="69">
        <f t="shared" si="12"/>
        <v>0</v>
      </c>
      <c r="O61" s="68">
        <f t="shared" si="13"/>
        <v>0</v>
      </c>
      <c r="P61" s="69">
        <f t="shared" si="14"/>
        <v>0</v>
      </c>
      <c r="Q61" s="68">
        <f t="shared" si="15"/>
        <v>0</v>
      </c>
      <c r="R61" s="69">
        <f t="shared" si="16"/>
        <v>0</v>
      </c>
      <c r="S61" s="68">
        <f t="shared" si="17"/>
        <v>0</v>
      </c>
      <c r="T61" s="69">
        <f t="shared" si="18"/>
        <v>0</v>
      </c>
      <c r="U61" s="65">
        <f t="shared" si="19"/>
        <v>0</v>
      </c>
      <c r="V61" s="58">
        <f t="shared" si="20"/>
        <v>0</v>
      </c>
    </row>
    <row r="62" spans="2:22" ht="13.5" customHeight="1">
      <c r="B62" s="62">
        <f t="shared" si="0"/>
        <v>36</v>
      </c>
      <c r="C62" s="68">
        <f t="shared" si="1"/>
        <v>0</v>
      </c>
      <c r="D62" s="69">
        <f t="shared" si="2"/>
        <v>0</v>
      </c>
      <c r="E62" s="68">
        <f t="shared" si="3"/>
        <v>500</v>
      </c>
      <c r="F62" s="69">
        <f t="shared" si="4"/>
        <v>13752.456003897389</v>
      </c>
      <c r="G62" s="68">
        <f t="shared" si="5"/>
        <v>200</v>
      </c>
      <c r="H62" s="69">
        <f t="shared" si="6"/>
        <v>15351.059216726469</v>
      </c>
      <c r="I62" s="68">
        <f t="shared" si="7"/>
        <v>500</v>
      </c>
      <c r="J62" s="69">
        <f t="shared" si="8"/>
        <v>37023.794691386443</v>
      </c>
      <c r="K62" s="68">
        <f t="shared" si="9"/>
        <v>1000</v>
      </c>
      <c r="L62" s="69">
        <f t="shared" si="10"/>
        <v>74047.589382772887</v>
      </c>
      <c r="M62" s="68">
        <f t="shared" si="11"/>
        <v>0</v>
      </c>
      <c r="N62" s="69">
        <f t="shared" si="12"/>
        <v>0</v>
      </c>
      <c r="O62" s="68">
        <f t="shared" si="13"/>
        <v>0</v>
      </c>
      <c r="P62" s="69">
        <f t="shared" si="14"/>
        <v>0</v>
      </c>
      <c r="Q62" s="68">
        <f t="shared" si="15"/>
        <v>0</v>
      </c>
      <c r="R62" s="69">
        <f t="shared" si="16"/>
        <v>0</v>
      </c>
      <c r="S62" s="68">
        <f t="shared" si="17"/>
        <v>0</v>
      </c>
      <c r="T62" s="69">
        <f t="shared" si="18"/>
        <v>0</v>
      </c>
      <c r="U62" s="65">
        <f t="shared" si="19"/>
        <v>0</v>
      </c>
      <c r="V62" s="58">
        <f t="shared" si="20"/>
        <v>0</v>
      </c>
    </row>
    <row r="63" spans="2:22" ht="13.5" customHeight="1">
      <c r="B63" s="62">
        <f t="shared" si="0"/>
        <v>37</v>
      </c>
      <c r="C63" s="68">
        <f t="shared" si="1"/>
        <v>0</v>
      </c>
      <c r="D63" s="69">
        <f t="shared" si="2"/>
        <v>0</v>
      </c>
      <c r="E63" s="68">
        <f t="shared" si="3"/>
        <v>500</v>
      </c>
      <c r="F63" s="69">
        <f t="shared" si="4"/>
        <v>13462.286557292431</v>
      </c>
      <c r="G63" s="68">
        <f t="shared" si="5"/>
        <v>200</v>
      </c>
      <c r="H63" s="69">
        <f t="shared" si="6"/>
        <v>15214.188630129496</v>
      </c>
      <c r="I63" s="68">
        <f t="shared" si="7"/>
        <v>500</v>
      </c>
      <c r="J63" s="69">
        <f t="shared" si="8"/>
        <v>36645.540673691066</v>
      </c>
      <c r="K63" s="68">
        <f t="shared" si="9"/>
        <v>1000</v>
      </c>
      <c r="L63" s="69">
        <f t="shared" si="10"/>
        <v>73291.081347382133</v>
      </c>
      <c r="M63" s="68">
        <f t="shared" si="11"/>
        <v>0</v>
      </c>
      <c r="N63" s="69">
        <f t="shared" si="12"/>
        <v>0</v>
      </c>
      <c r="O63" s="68">
        <f t="shared" si="13"/>
        <v>0</v>
      </c>
      <c r="P63" s="69">
        <f t="shared" si="14"/>
        <v>0</v>
      </c>
      <c r="Q63" s="68">
        <f t="shared" si="15"/>
        <v>0</v>
      </c>
      <c r="R63" s="69">
        <f t="shared" si="16"/>
        <v>0</v>
      </c>
      <c r="S63" s="68">
        <f t="shared" si="17"/>
        <v>0</v>
      </c>
      <c r="T63" s="69">
        <f t="shared" si="18"/>
        <v>0</v>
      </c>
      <c r="U63" s="65">
        <f t="shared" si="19"/>
        <v>0</v>
      </c>
      <c r="V63" s="58">
        <f t="shared" si="20"/>
        <v>0</v>
      </c>
    </row>
    <row r="64" spans="2:22" ht="13.5" customHeight="1">
      <c r="B64" s="62">
        <f t="shared" si="0"/>
        <v>38</v>
      </c>
      <c r="C64" s="68">
        <f t="shared" si="1"/>
        <v>0</v>
      </c>
      <c r="D64" s="69">
        <f t="shared" si="2"/>
        <v>0</v>
      </c>
      <c r="E64" s="68">
        <f t="shared" si="3"/>
        <v>500</v>
      </c>
      <c r="F64" s="69">
        <f t="shared" si="4"/>
        <v>13167.522761116228</v>
      </c>
      <c r="G64" s="68">
        <f t="shared" si="5"/>
        <v>200</v>
      </c>
      <c r="H64" s="69">
        <f t="shared" si="6"/>
        <v>15076.747749421702</v>
      </c>
      <c r="I64" s="68">
        <f t="shared" si="7"/>
        <v>500</v>
      </c>
      <c r="J64" s="69">
        <f t="shared" si="8"/>
        <v>36266.025809270039</v>
      </c>
      <c r="K64" s="68">
        <f t="shared" si="9"/>
        <v>1000</v>
      </c>
      <c r="L64" s="69">
        <f t="shared" si="10"/>
        <v>72532.051618540077</v>
      </c>
      <c r="M64" s="68">
        <f t="shared" si="11"/>
        <v>0</v>
      </c>
      <c r="N64" s="69">
        <f t="shared" si="12"/>
        <v>0</v>
      </c>
      <c r="O64" s="68">
        <f t="shared" si="13"/>
        <v>0</v>
      </c>
      <c r="P64" s="69">
        <f t="shared" si="14"/>
        <v>0</v>
      </c>
      <c r="Q64" s="68">
        <f t="shared" si="15"/>
        <v>0</v>
      </c>
      <c r="R64" s="69">
        <f t="shared" si="16"/>
        <v>0</v>
      </c>
      <c r="S64" s="68">
        <f t="shared" si="17"/>
        <v>0</v>
      </c>
      <c r="T64" s="69">
        <f t="shared" si="18"/>
        <v>0</v>
      </c>
      <c r="U64" s="65">
        <f t="shared" si="19"/>
        <v>0</v>
      </c>
      <c r="V64" s="58">
        <f t="shared" si="20"/>
        <v>0</v>
      </c>
    </row>
    <row r="65" spans="2:22" ht="13.5" customHeight="1">
      <c r="B65" s="62">
        <f t="shared" si="0"/>
        <v>39</v>
      </c>
      <c r="C65" s="68">
        <f t="shared" si="1"/>
        <v>0</v>
      </c>
      <c r="D65" s="69">
        <f t="shared" si="2"/>
        <v>0</v>
      </c>
      <c r="E65" s="68">
        <f t="shared" si="3"/>
        <v>500</v>
      </c>
      <c r="F65" s="69">
        <f t="shared" si="4"/>
        <v>12868.091871500568</v>
      </c>
      <c r="G65" s="68">
        <f t="shared" si="5"/>
        <v>200</v>
      </c>
      <c r="H65" s="69">
        <f t="shared" si="6"/>
        <v>14938.734198377626</v>
      </c>
      <c r="I65" s="68">
        <f t="shared" si="7"/>
        <v>500</v>
      </c>
      <c r="J65" s="69">
        <f t="shared" si="8"/>
        <v>35885.245895300941</v>
      </c>
      <c r="K65" s="68">
        <f t="shared" si="9"/>
        <v>1000</v>
      </c>
      <c r="L65" s="69">
        <f t="shared" si="10"/>
        <v>71770.491790601882</v>
      </c>
      <c r="M65" s="68">
        <f t="shared" si="11"/>
        <v>0</v>
      </c>
      <c r="N65" s="69">
        <f t="shared" si="12"/>
        <v>0</v>
      </c>
      <c r="O65" s="68">
        <f t="shared" si="13"/>
        <v>0</v>
      </c>
      <c r="P65" s="69">
        <f t="shared" si="14"/>
        <v>0</v>
      </c>
      <c r="Q65" s="68">
        <f t="shared" si="15"/>
        <v>0</v>
      </c>
      <c r="R65" s="69">
        <f t="shared" si="16"/>
        <v>0</v>
      </c>
      <c r="S65" s="68">
        <f t="shared" si="17"/>
        <v>0</v>
      </c>
      <c r="T65" s="69">
        <f t="shared" si="18"/>
        <v>0</v>
      </c>
      <c r="U65" s="65">
        <f t="shared" si="19"/>
        <v>0</v>
      </c>
      <c r="V65" s="58">
        <f t="shared" si="20"/>
        <v>0</v>
      </c>
    </row>
    <row r="66" spans="2:22" ht="13.5" customHeight="1">
      <c r="B66" s="62">
        <f t="shared" si="0"/>
        <v>40</v>
      </c>
      <c r="C66" s="68">
        <f t="shared" si="1"/>
        <v>0</v>
      </c>
      <c r="D66" s="69">
        <f t="shared" si="2"/>
        <v>0</v>
      </c>
      <c r="E66" s="68">
        <f t="shared" si="3"/>
        <v>500</v>
      </c>
      <c r="F66" s="69">
        <f t="shared" si="4"/>
        <v>12563.919992799327</v>
      </c>
      <c r="G66" s="68">
        <f t="shared" si="5"/>
        <v>200</v>
      </c>
      <c r="H66" s="69">
        <f t="shared" si="6"/>
        <v>14800.145590870867</v>
      </c>
      <c r="I66" s="68">
        <f t="shared" si="7"/>
        <v>500</v>
      </c>
      <c r="J66" s="69">
        <f t="shared" si="8"/>
        <v>35503.196714951948</v>
      </c>
      <c r="K66" s="68">
        <f t="shared" si="9"/>
        <v>1000</v>
      </c>
      <c r="L66" s="69">
        <f t="shared" si="10"/>
        <v>71006.393429903896</v>
      </c>
      <c r="M66" s="68">
        <f t="shared" si="11"/>
        <v>0</v>
      </c>
      <c r="N66" s="69">
        <f t="shared" si="12"/>
        <v>0</v>
      </c>
      <c r="O66" s="68">
        <f t="shared" si="13"/>
        <v>0</v>
      </c>
      <c r="P66" s="69">
        <f t="shared" si="14"/>
        <v>0</v>
      </c>
      <c r="Q66" s="68">
        <f t="shared" si="15"/>
        <v>0</v>
      </c>
      <c r="R66" s="69">
        <f t="shared" si="16"/>
        <v>0</v>
      </c>
      <c r="S66" s="68">
        <f t="shared" si="17"/>
        <v>0</v>
      </c>
      <c r="T66" s="69">
        <f t="shared" si="18"/>
        <v>0</v>
      </c>
      <c r="U66" s="65">
        <f t="shared" si="19"/>
        <v>0</v>
      </c>
      <c r="V66" s="58">
        <f t="shared" si="20"/>
        <v>0</v>
      </c>
    </row>
    <row r="67" spans="2:22" ht="13.5" customHeight="1">
      <c r="B67" s="62">
        <f t="shared" si="0"/>
        <v>41</v>
      </c>
      <c r="C67" s="68">
        <f t="shared" si="1"/>
        <v>0</v>
      </c>
      <c r="D67" s="69">
        <f t="shared" si="2"/>
        <v>0</v>
      </c>
      <c r="E67" s="68">
        <f t="shared" si="3"/>
        <v>500</v>
      </c>
      <c r="F67" s="69">
        <f t="shared" si="4"/>
        <v>12254.932059351982</v>
      </c>
      <c r="G67" s="68">
        <f t="shared" si="5"/>
        <v>200</v>
      </c>
      <c r="H67" s="69">
        <f t="shared" si="6"/>
        <v>14660.979530832828</v>
      </c>
      <c r="I67" s="68">
        <f t="shared" si="7"/>
        <v>500</v>
      </c>
      <c r="J67" s="69">
        <f t="shared" si="8"/>
        <v>35119.874037335125</v>
      </c>
      <c r="K67" s="68">
        <f t="shared" si="9"/>
        <v>1000</v>
      </c>
      <c r="L67" s="69">
        <f t="shared" si="10"/>
        <v>70239.748074670249</v>
      </c>
      <c r="M67" s="68">
        <f t="shared" si="11"/>
        <v>0</v>
      </c>
      <c r="N67" s="69">
        <f t="shared" si="12"/>
        <v>0</v>
      </c>
      <c r="O67" s="68">
        <f t="shared" si="13"/>
        <v>0</v>
      </c>
      <c r="P67" s="69">
        <f t="shared" si="14"/>
        <v>0</v>
      </c>
      <c r="Q67" s="68">
        <f t="shared" si="15"/>
        <v>0</v>
      </c>
      <c r="R67" s="69">
        <f t="shared" si="16"/>
        <v>0</v>
      </c>
      <c r="S67" s="68">
        <f t="shared" si="17"/>
        <v>0</v>
      </c>
      <c r="T67" s="69">
        <f t="shared" si="18"/>
        <v>0</v>
      </c>
      <c r="U67" s="65">
        <f t="shared" si="19"/>
        <v>0</v>
      </c>
      <c r="V67" s="58">
        <f t="shared" si="20"/>
        <v>0</v>
      </c>
    </row>
    <row r="68" spans="2:22" ht="13.5" customHeight="1">
      <c r="B68" s="62">
        <f t="shared" si="0"/>
        <v>42</v>
      </c>
      <c r="C68" s="68">
        <f t="shared" si="1"/>
        <v>0</v>
      </c>
      <c r="D68" s="69">
        <f t="shared" si="2"/>
        <v>0</v>
      </c>
      <c r="E68" s="68">
        <f t="shared" si="3"/>
        <v>500</v>
      </c>
      <c r="F68" s="69">
        <f t="shared" si="4"/>
        <v>11941.051816958388</v>
      </c>
      <c r="G68" s="68">
        <f t="shared" si="5"/>
        <v>200</v>
      </c>
      <c r="H68" s="69">
        <f t="shared" si="6"/>
        <v>14521.233612211299</v>
      </c>
      <c r="I68" s="68">
        <f t="shared" si="7"/>
        <v>500</v>
      </c>
      <c r="J68" s="69">
        <f t="shared" si="8"/>
        <v>34735.273617459578</v>
      </c>
      <c r="K68" s="68">
        <f t="shared" si="9"/>
        <v>1000</v>
      </c>
      <c r="L68" s="69">
        <f t="shared" si="10"/>
        <v>69470.547234919155</v>
      </c>
      <c r="M68" s="68">
        <f t="shared" si="11"/>
        <v>0</v>
      </c>
      <c r="N68" s="69">
        <f t="shared" si="12"/>
        <v>0</v>
      </c>
      <c r="O68" s="68">
        <f t="shared" si="13"/>
        <v>0</v>
      </c>
      <c r="P68" s="69">
        <f t="shared" si="14"/>
        <v>0</v>
      </c>
      <c r="Q68" s="68">
        <f t="shared" si="15"/>
        <v>0</v>
      </c>
      <c r="R68" s="69">
        <f t="shared" si="16"/>
        <v>0</v>
      </c>
      <c r="S68" s="68">
        <f t="shared" si="17"/>
        <v>0</v>
      </c>
      <c r="T68" s="69">
        <f t="shared" si="18"/>
        <v>0</v>
      </c>
      <c r="U68" s="65">
        <f t="shared" si="19"/>
        <v>0</v>
      </c>
      <c r="V68" s="58">
        <f t="shared" si="20"/>
        <v>0</v>
      </c>
    </row>
    <row r="69" spans="2:22" ht="13.5" customHeight="1">
      <c r="B69" s="62">
        <f t="shared" si="0"/>
        <v>43</v>
      </c>
      <c r="C69" s="68">
        <f t="shared" si="1"/>
        <v>0</v>
      </c>
      <c r="D69" s="69">
        <f t="shared" si="2"/>
        <v>0</v>
      </c>
      <c r="E69" s="68">
        <f t="shared" si="3"/>
        <v>500</v>
      </c>
      <c r="F69" s="69">
        <f t="shared" si="4"/>
        <v>11622.201804060231</v>
      </c>
      <c r="G69" s="68">
        <f t="shared" si="5"/>
        <v>200</v>
      </c>
      <c r="H69" s="69">
        <f t="shared" si="6"/>
        <v>14380.905418928845</v>
      </c>
      <c r="I69" s="68">
        <f t="shared" si="7"/>
        <v>500</v>
      </c>
      <c r="J69" s="69">
        <f t="shared" si="8"/>
        <v>34349.391196184442</v>
      </c>
      <c r="K69" s="68">
        <f t="shared" si="9"/>
        <v>1000</v>
      </c>
      <c r="L69" s="69">
        <f t="shared" si="10"/>
        <v>68698.782392368885</v>
      </c>
      <c r="M69" s="68">
        <f t="shared" si="11"/>
        <v>0</v>
      </c>
      <c r="N69" s="69">
        <f t="shared" si="12"/>
        <v>0</v>
      </c>
      <c r="O69" s="68">
        <f t="shared" si="13"/>
        <v>0</v>
      </c>
      <c r="P69" s="69">
        <f t="shared" si="14"/>
        <v>0</v>
      </c>
      <c r="Q69" s="68">
        <f t="shared" si="15"/>
        <v>0</v>
      </c>
      <c r="R69" s="69">
        <f t="shared" si="16"/>
        <v>0</v>
      </c>
      <c r="S69" s="68">
        <f t="shared" si="17"/>
        <v>0</v>
      </c>
      <c r="T69" s="69">
        <f t="shared" si="18"/>
        <v>0</v>
      </c>
      <c r="U69" s="65">
        <f t="shared" si="19"/>
        <v>0</v>
      </c>
      <c r="V69" s="58">
        <f t="shared" si="20"/>
        <v>0</v>
      </c>
    </row>
    <row r="70" spans="2:22" ht="13.5" customHeight="1">
      <c r="B70" s="62">
        <f t="shared" si="0"/>
        <v>44</v>
      </c>
      <c r="C70" s="68">
        <f t="shared" si="1"/>
        <v>0</v>
      </c>
      <c r="D70" s="69">
        <f t="shared" si="2"/>
        <v>0</v>
      </c>
      <c r="E70" s="68">
        <f t="shared" si="3"/>
        <v>500</v>
      </c>
      <c r="F70" s="69">
        <f t="shared" si="4"/>
        <v>11298.303332624519</v>
      </c>
      <c r="G70" s="68">
        <f t="shared" si="5"/>
        <v>200</v>
      </c>
      <c r="H70" s="69">
        <f t="shared" si="6"/>
        <v>14239.992524841049</v>
      </c>
      <c r="I70" s="68">
        <f t="shared" si="7"/>
        <v>500</v>
      </c>
      <c r="J70" s="69">
        <f t="shared" si="8"/>
        <v>33962.222500171723</v>
      </c>
      <c r="K70" s="68">
        <f t="shared" si="9"/>
        <v>1000</v>
      </c>
      <c r="L70" s="69">
        <f t="shared" si="10"/>
        <v>67924.445000343447</v>
      </c>
      <c r="M70" s="68">
        <f t="shared" si="11"/>
        <v>0</v>
      </c>
      <c r="N70" s="69">
        <f t="shared" si="12"/>
        <v>0</v>
      </c>
      <c r="O70" s="68">
        <f t="shared" si="13"/>
        <v>0</v>
      </c>
      <c r="P70" s="69">
        <f t="shared" si="14"/>
        <v>0</v>
      </c>
      <c r="Q70" s="68">
        <f t="shared" si="15"/>
        <v>0</v>
      </c>
      <c r="R70" s="69">
        <f t="shared" si="16"/>
        <v>0</v>
      </c>
      <c r="S70" s="68">
        <f t="shared" si="17"/>
        <v>0</v>
      </c>
      <c r="T70" s="69">
        <f t="shared" si="18"/>
        <v>0</v>
      </c>
      <c r="U70" s="65">
        <f t="shared" si="19"/>
        <v>0</v>
      </c>
      <c r="V70" s="58">
        <f t="shared" si="20"/>
        <v>0</v>
      </c>
    </row>
    <row r="71" spans="2:22" ht="13.5" customHeight="1">
      <c r="B71" s="62">
        <f t="shared" si="0"/>
        <v>45</v>
      </c>
      <c r="C71" s="68">
        <f t="shared" si="1"/>
        <v>0</v>
      </c>
      <c r="D71" s="69">
        <f t="shared" si="2"/>
        <v>0</v>
      </c>
      <c r="E71" s="68">
        <f t="shared" si="3"/>
        <v>500</v>
      </c>
      <c r="F71" s="69">
        <f t="shared" si="4"/>
        <v>10969.276468724407</v>
      </c>
      <c r="G71" s="68">
        <f t="shared" si="5"/>
        <v>200</v>
      </c>
      <c r="H71" s="69">
        <f t="shared" si="6"/>
        <v>14098.492493694554</v>
      </c>
      <c r="I71" s="68">
        <f t="shared" si="7"/>
        <v>500</v>
      </c>
      <c r="J71" s="69">
        <f t="shared" si="8"/>
        <v>33573.763241838962</v>
      </c>
      <c r="K71" s="68">
        <f t="shared" si="9"/>
        <v>1000</v>
      </c>
      <c r="L71" s="69">
        <f t="shared" si="10"/>
        <v>67147.526483677924</v>
      </c>
      <c r="M71" s="68">
        <f t="shared" si="11"/>
        <v>0</v>
      </c>
      <c r="N71" s="69">
        <f t="shared" si="12"/>
        <v>0</v>
      </c>
      <c r="O71" s="68">
        <f t="shared" si="13"/>
        <v>0</v>
      </c>
      <c r="P71" s="69">
        <f t="shared" si="14"/>
        <v>0</v>
      </c>
      <c r="Q71" s="68">
        <f t="shared" si="15"/>
        <v>0</v>
      </c>
      <c r="R71" s="69">
        <f t="shared" si="16"/>
        <v>0</v>
      </c>
      <c r="S71" s="68">
        <f t="shared" si="17"/>
        <v>0</v>
      </c>
      <c r="T71" s="69">
        <f t="shared" si="18"/>
        <v>0</v>
      </c>
      <c r="U71" s="65">
        <f t="shared" si="19"/>
        <v>0</v>
      </c>
      <c r="V71" s="58">
        <f t="shared" si="20"/>
        <v>0</v>
      </c>
    </row>
    <row r="72" spans="2:22" ht="13.5" customHeight="1">
      <c r="B72" s="62">
        <f t="shared" si="0"/>
        <v>46</v>
      </c>
      <c r="C72" s="68">
        <f t="shared" si="1"/>
        <v>0</v>
      </c>
      <c r="D72" s="69">
        <f t="shared" si="2"/>
        <v>0</v>
      </c>
      <c r="E72" s="68">
        <f t="shared" si="3"/>
        <v>500</v>
      </c>
      <c r="F72" s="69">
        <f t="shared" si="4"/>
        <v>10635.040012812544</v>
      </c>
      <c r="G72" s="68">
        <f t="shared" si="5"/>
        <v>200</v>
      </c>
      <c r="H72" s="69">
        <f t="shared" si="6"/>
        <v>13956.402879084948</v>
      </c>
      <c r="I72" s="68">
        <f t="shared" si="7"/>
        <v>500</v>
      </c>
      <c r="J72" s="69">
        <f t="shared" si="8"/>
        <v>33184.009119311762</v>
      </c>
      <c r="K72" s="68">
        <f t="shared" si="9"/>
        <v>1000</v>
      </c>
      <c r="L72" s="69">
        <f t="shared" si="10"/>
        <v>66368.018238623525</v>
      </c>
      <c r="M72" s="68">
        <f t="shared" si="11"/>
        <v>0</v>
      </c>
      <c r="N72" s="69">
        <f t="shared" si="12"/>
        <v>0</v>
      </c>
      <c r="O72" s="68">
        <f t="shared" si="13"/>
        <v>0</v>
      </c>
      <c r="P72" s="69">
        <f t="shared" si="14"/>
        <v>0</v>
      </c>
      <c r="Q72" s="68">
        <f t="shared" si="15"/>
        <v>0</v>
      </c>
      <c r="R72" s="69">
        <f t="shared" si="16"/>
        <v>0</v>
      </c>
      <c r="S72" s="68">
        <f t="shared" si="17"/>
        <v>0</v>
      </c>
      <c r="T72" s="69">
        <f t="shared" si="18"/>
        <v>0</v>
      </c>
      <c r="U72" s="65">
        <f t="shared" si="19"/>
        <v>0</v>
      </c>
      <c r="V72" s="58">
        <f t="shared" si="20"/>
        <v>0</v>
      </c>
    </row>
    <row r="73" spans="2:22" ht="13.5" customHeight="1">
      <c r="B73" s="62">
        <f t="shared" si="0"/>
        <v>47</v>
      </c>
      <c r="C73" s="68">
        <f t="shared" si="1"/>
        <v>0</v>
      </c>
      <c r="D73" s="69">
        <f t="shared" si="2"/>
        <v>0</v>
      </c>
      <c r="E73" s="68">
        <f t="shared" si="3"/>
        <v>500</v>
      </c>
      <c r="F73" s="69">
        <f t="shared" si="4"/>
        <v>10295.511479682076</v>
      </c>
      <c r="G73" s="68">
        <f t="shared" si="5"/>
        <v>200</v>
      </c>
      <c r="H73" s="69">
        <f t="shared" si="6"/>
        <v>13813.721224414468</v>
      </c>
      <c r="I73" s="68">
        <f t="shared" si="7"/>
        <v>500</v>
      </c>
      <c r="J73" s="69">
        <f t="shared" si="8"/>
        <v>32792.955816376139</v>
      </c>
      <c r="K73" s="68">
        <f t="shared" si="9"/>
        <v>1000</v>
      </c>
      <c r="L73" s="69">
        <f t="shared" si="10"/>
        <v>65585.911632752279</v>
      </c>
      <c r="M73" s="68">
        <f t="shared" si="11"/>
        <v>0</v>
      </c>
      <c r="N73" s="69">
        <f t="shared" si="12"/>
        <v>0</v>
      </c>
      <c r="O73" s="68">
        <f t="shared" si="13"/>
        <v>0</v>
      </c>
      <c r="P73" s="69">
        <f t="shared" si="14"/>
        <v>0</v>
      </c>
      <c r="Q73" s="68">
        <f t="shared" si="15"/>
        <v>0</v>
      </c>
      <c r="R73" s="69">
        <f t="shared" si="16"/>
        <v>0</v>
      </c>
      <c r="S73" s="68">
        <f t="shared" si="17"/>
        <v>0</v>
      </c>
      <c r="T73" s="69">
        <f t="shared" si="18"/>
        <v>0</v>
      </c>
      <c r="U73" s="65">
        <f t="shared" si="19"/>
        <v>0</v>
      </c>
      <c r="V73" s="58">
        <f t="shared" si="20"/>
        <v>0</v>
      </c>
    </row>
    <row r="74" spans="2:22" ht="13.5" customHeight="1">
      <c r="B74" s="62">
        <f t="shared" si="0"/>
        <v>48</v>
      </c>
      <c r="C74" s="68">
        <f t="shared" si="1"/>
        <v>0</v>
      </c>
      <c r="D74" s="69">
        <f t="shared" si="2"/>
        <v>0</v>
      </c>
      <c r="E74" s="68">
        <f t="shared" si="3"/>
        <v>500</v>
      </c>
      <c r="F74" s="69">
        <f t="shared" si="4"/>
        <v>9950.6070781103754</v>
      </c>
      <c r="G74" s="68">
        <f t="shared" si="5"/>
        <v>200</v>
      </c>
      <c r="H74" s="69">
        <f t="shared" si="6"/>
        <v>13670.445062849529</v>
      </c>
      <c r="I74" s="68">
        <f t="shared" si="7"/>
        <v>500</v>
      </c>
      <c r="J74" s="69">
        <f t="shared" si="8"/>
        <v>32400.599002430728</v>
      </c>
      <c r="K74" s="68">
        <f t="shared" si="9"/>
        <v>1000</v>
      </c>
      <c r="L74" s="69">
        <f t="shared" si="10"/>
        <v>64801.198004861457</v>
      </c>
      <c r="M74" s="68">
        <f t="shared" si="11"/>
        <v>0</v>
      </c>
      <c r="N74" s="69">
        <f t="shared" si="12"/>
        <v>0</v>
      </c>
      <c r="O74" s="68">
        <f t="shared" si="13"/>
        <v>0</v>
      </c>
      <c r="P74" s="69">
        <f t="shared" si="14"/>
        <v>0</v>
      </c>
      <c r="Q74" s="68">
        <f t="shared" si="15"/>
        <v>0</v>
      </c>
      <c r="R74" s="69">
        <f t="shared" si="16"/>
        <v>0</v>
      </c>
      <c r="S74" s="68">
        <f t="shared" si="17"/>
        <v>0</v>
      </c>
      <c r="T74" s="69">
        <f t="shared" si="18"/>
        <v>0</v>
      </c>
      <c r="U74" s="65">
        <f t="shared" si="19"/>
        <v>0</v>
      </c>
      <c r="V74" s="58">
        <f t="shared" si="20"/>
        <v>0</v>
      </c>
    </row>
    <row r="75" spans="2:22" ht="13.5" customHeight="1">
      <c r="B75" s="62">
        <f t="shared" si="0"/>
        <v>49</v>
      </c>
      <c r="C75" s="68">
        <f t="shared" si="1"/>
        <v>0</v>
      </c>
      <c r="D75" s="69">
        <f t="shared" si="2"/>
        <v>0</v>
      </c>
      <c r="E75" s="68">
        <f t="shared" si="3"/>
        <v>500</v>
      </c>
      <c r="F75" s="69">
        <f t="shared" si="4"/>
        <v>9600.2416901804572</v>
      </c>
      <c r="G75" s="68">
        <f t="shared" si="5"/>
        <v>200</v>
      </c>
      <c r="H75" s="69">
        <f t="shared" si="6"/>
        <v>13526.571917278068</v>
      </c>
      <c r="I75" s="68">
        <f t="shared" si="7"/>
        <v>500</v>
      </c>
      <c r="J75" s="69">
        <f t="shared" si="8"/>
        <v>32006.934332438832</v>
      </c>
      <c r="K75" s="68">
        <f t="shared" si="9"/>
        <v>1000</v>
      </c>
      <c r="L75" s="69">
        <f t="shared" si="10"/>
        <v>64013.868664877664</v>
      </c>
      <c r="M75" s="68">
        <f t="shared" si="11"/>
        <v>0</v>
      </c>
      <c r="N75" s="69">
        <f t="shared" si="12"/>
        <v>0</v>
      </c>
      <c r="O75" s="68">
        <f t="shared" si="13"/>
        <v>0</v>
      </c>
      <c r="P75" s="69">
        <f t="shared" si="14"/>
        <v>0</v>
      </c>
      <c r="Q75" s="68">
        <f t="shared" si="15"/>
        <v>0</v>
      </c>
      <c r="R75" s="69">
        <f t="shared" si="16"/>
        <v>0</v>
      </c>
      <c r="S75" s="68">
        <f t="shared" si="17"/>
        <v>0</v>
      </c>
      <c r="T75" s="69">
        <f t="shared" si="18"/>
        <v>0</v>
      </c>
      <c r="U75" s="65">
        <f t="shared" si="19"/>
        <v>0</v>
      </c>
      <c r="V75" s="58">
        <f t="shared" si="20"/>
        <v>0</v>
      </c>
    </row>
    <row r="76" spans="2:22" ht="13.5" customHeight="1">
      <c r="B76" s="62">
        <f t="shared" si="0"/>
        <v>50</v>
      </c>
      <c r="C76" s="68">
        <f t="shared" si="1"/>
        <v>0</v>
      </c>
      <c r="D76" s="69">
        <f t="shared" si="2"/>
        <v>0</v>
      </c>
      <c r="E76" s="68">
        <f t="shared" si="3"/>
        <v>500</v>
      </c>
      <c r="F76" s="69">
        <f t="shared" si="4"/>
        <v>9244.328850274982</v>
      </c>
      <c r="G76" s="68">
        <f t="shared" si="5"/>
        <v>200</v>
      </c>
      <c r="H76" s="69">
        <f t="shared" si="6"/>
        <v>13382.099300266727</v>
      </c>
      <c r="I76" s="68">
        <f t="shared" si="7"/>
        <v>500</v>
      </c>
      <c r="J76" s="69">
        <f t="shared" si="8"/>
        <v>31611.957446880297</v>
      </c>
      <c r="K76" s="68">
        <f t="shared" si="9"/>
        <v>1000</v>
      </c>
      <c r="L76" s="69">
        <f t="shared" si="10"/>
        <v>63223.914893760593</v>
      </c>
      <c r="M76" s="68">
        <f t="shared" si="11"/>
        <v>0</v>
      </c>
      <c r="N76" s="69">
        <f t="shared" si="12"/>
        <v>0</v>
      </c>
      <c r="O76" s="68">
        <f t="shared" si="13"/>
        <v>0</v>
      </c>
      <c r="P76" s="69">
        <f t="shared" si="14"/>
        <v>0</v>
      </c>
      <c r="Q76" s="68">
        <f t="shared" si="15"/>
        <v>0</v>
      </c>
      <c r="R76" s="69">
        <f t="shared" si="16"/>
        <v>0</v>
      </c>
      <c r="S76" s="68">
        <f t="shared" si="17"/>
        <v>0</v>
      </c>
      <c r="T76" s="69">
        <f t="shared" si="18"/>
        <v>0</v>
      </c>
      <c r="U76" s="65">
        <f t="shared" si="19"/>
        <v>0</v>
      </c>
      <c r="V76" s="58">
        <f t="shared" si="20"/>
        <v>0</v>
      </c>
    </row>
    <row r="77" spans="2:22" ht="13.5" customHeight="1">
      <c r="B77" s="62">
        <f t="shared" si="0"/>
        <v>51</v>
      </c>
      <c r="C77" s="68">
        <f t="shared" si="1"/>
        <v>0</v>
      </c>
      <c r="D77" s="69">
        <f t="shared" si="2"/>
        <v>0</v>
      </c>
      <c r="E77" s="68">
        <f t="shared" si="3"/>
        <v>500</v>
      </c>
      <c r="F77" s="69">
        <f t="shared" si="4"/>
        <v>8882.7807237376692</v>
      </c>
      <c r="G77" s="68">
        <f t="shared" si="5"/>
        <v>200</v>
      </c>
      <c r="H77" s="69">
        <f t="shared" si="6"/>
        <v>13237.024714017838</v>
      </c>
      <c r="I77" s="68">
        <f t="shared" si="7"/>
        <v>500</v>
      </c>
      <c r="J77" s="69">
        <f t="shared" si="8"/>
        <v>31215.663971703234</v>
      </c>
      <c r="K77" s="68">
        <f t="shared" si="9"/>
        <v>1000</v>
      </c>
      <c r="L77" s="69">
        <f t="shared" si="10"/>
        <v>62431.327943406468</v>
      </c>
      <c r="M77" s="68">
        <f t="shared" si="11"/>
        <v>0</v>
      </c>
      <c r="N77" s="69">
        <f t="shared" si="12"/>
        <v>0</v>
      </c>
      <c r="O77" s="68">
        <f t="shared" si="13"/>
        <v>0</v>
      </c>
      <c r="P77" s="69">
        <f t="shared" si="14"/>
        <v>0</v>
      </c>
      <c r="Q77" s="68">
        <f t="shared" si="15"/>
        <v>0</v>
      </c>
      <c r="R77" s="69">
        <f t="shared" si="16"/>
        <v>0</v>
      </c>
      <c r="S77" s="68">
        <f t="shared" si="17"/>
        <v>0</v>
      </c>
      <c r="T77" s="69">
        <f t="shared" si="18"/>
        <v>0</v>
      </c>
      <c r="U77" s="65">
        <f t="shared" si="19"/>
        <v>0</v>
      </c>
      <c r="V77" s="58">
        <f t="shared" si="20"/>
        <v>0</v>
      </c>
    </row>
    <row r="78" spans="2:22" ht="13.5" customHeight="1">
      <c r="B78" s="62">
        <f t="shared" si="0"/>
        <v>52</v>
      </c>
      <c r="C78" s="68">
        <f t="shared" si="1"/>
        <v>0</v>
      </c>
      <c r="D78" s="69">
        <f t="shared" si="2"/>
        <v>0</v>
      </c>
      <c r="E78" s="68">
        <f t="shared" si="3"/>
        <v>500</v>
      </c>
      <c r="F78" s="69">
        <f t="shared" si="4"/>
        <v>8515.5080851968487</v>
      </c>
      <c r="G78" s="68">
        <f t="shared" si="5"/>
        <v>200</v>
      </c>
      <c r="H78" s="69">
        <f t="shared" si="6"/>
        <v>13091.345650326246</v>
      </c>
      <c r="I78" s="68">
        <f t="shared" si="7"/>
        <v>500</v>
      </c>
      <c r="J78" s="69">
        <f t="shared" si="8"/>
        <v>30818.04951827558</v>
      </c>
      <c r="K78" s="68">
        <f t="shared" si="9"/>
        <v>1000</v>
      </c>
      <c r="L78" s="69">
        <f t="shared" si="10"/>
        <v>61636.099036551161</v>
      </c>
      <c r="M78" s="68">
        <f t="shared" si="11"/>
        <v>0</v>
      </c>
      <c r="N78" s="69">
        <f t="shared" si="12"/>
        <v>0</v>
      </c>
      <c r="O78" s="68">
        <f t="shared" si="13"/>
        <v>0</v>
      </c>
      <c r="P78" s="69">
        <f t="shared" si="14"/>
        <v>0</v>
      </c>
      <c r="Q78" s="68">
        <f t="shared" si="15"/>
        <v>0</v>
      </c>
      <c r="R78" s="69">
        <f t="shared" si="16"/>
        <v>0</v>
      </c>
      <c r="S78" s="68">
        <f t="shared" si="17"/>
        <v>0</v>
      </c>
      <c r="T78" s="69">
        <f t="shared" si="18"/>
        <v>0</v>
      </c>
      <c r="U78" s="65">
        <f t="shared" si="19"/>
        <v>0</v>
      </c>
      <c r="V78" s="58">
        <f t="shared" si="20"/>
        <v>0</v>
      </c>
    </row>
    <row r="79" spans="2:22" ht="13.5" customHeight="1">
      <c r="B79" s="62">
        <f t="shared" si="0"/>
        <v>53</v>
      </c>
      <c r="C79" s="68">
        <f t="shared" si="1"/>
        <v>0</v>
      </c>
      <c r="D79" s="69">
        <f t="shared" si="2"/>
        <v>0</v>
      </c>
      <c r="E79" s="68">
        <f t="shared" si="3"/>
        <v>500</v>
      </c>
      <c r="F79" s="69">
        <f t="shared" si="4"/>
        <v>8142.4202965457989</v>
      </c>
      <c r="G79" s="68">
        <f t="shared" si="5"/>
        <v>200</v>
      </c>
      <c r="H79" s="69">
        <f t="shared" si="6"/>
        <v>12945.059590535939</v>
      </c>
      <c r="I79" s="68">
        <f t="shared" si="7"/>
        <v>500</v>
      </c>
      <c r="J79" s="69">
        <f t="shared" si="8"/>
        <v>30419.109683336501</v>
      </c>
      <c r="K79" s="68">
        <f t="shared" si="9"/>
        <v>1000</v>
      </c>
      <c r="L79" s="69">
        <f t="shared" si="10"/>
        <v>60838.219366673002</v>
      </c>
      <c r="M79" s="68">
        <f t="shared" si="11"/>
        <v>0</v>
      </c>
      <c r="N79" s="69">
        <f t="shared" si="12"/>
        <v>0</v>
      </c>
      <c r="O79" s="68">
        <f t="shared" si="13"/>
        <v>0</v>
      </c>
      <c r="P79" s="69">
        <f t="shared" si="14"/>
        <v>0</v>
      </c>
      <c r="Q79" s="68">
        <f t="shared" si="15"/>
        <v>0</v>
      </c>
      <c r="R79" s="69">
        <f t="shared" si="16"/>
        <v>0</v>
      </c>
      <c r="S79" s="68">
        <f t="shared" si="17"/>
        <v>0</v>
      </c>
      <c r="T79" s="69">
        <f t="shared" si="18"/>
        <v>0</v>
      </c>
      <c r="U79" s="65">
        <f t="shared" si="19"/>
        <v>0</v>
      </c>
      <c r="V79" s="58">
        <f t="shared" si="20"/>
        <v>0</v>
      </c>
    </row>
    <row r="80" spans="2:22" ht="13.5" customHeight="1">
      <c r="B80" s="62">
        <f t="shared" si="0"/>
        <v>54</v>
      </c>
      <c r="C80" s="68">
        <f t="shared" si="1"/>
        <v>0</v>
      </c>
      <c r="D80" s="69">
        <f t="shared" si="2"/>
        <v>0</v>
      </c>
      <c r="E80" s="68">
        <f t="shared" si="3"/>
        <v>500</v>
      </c>
      <c r="F80" s="69">
        <f t="shared" si="4"/>
        <v>7763.4252845744413</v>
      </c>
      <c r="G80" s="68">
        <f t="shared" si="5"/>
        <v>200</v>
      </c>
      <c r="H80" s="69">
        <f t="shared" si="6"/>
        <v>12798.164005496505</v>
      </c>
      <c r="I80" s="68">
        <f t="shared" si="7"/>
        <v>500</v>
      </c>
      <c r="J80" s="69">
        <f t="shared" si="8"/>
        <v>30018.840048947626</v>
      </c>
      <c r="K80" s="68">
        <f t="shared" si="9"/>
        <v>1000</v>
      </c>
      <c r="L80" s="69">
        <f t="shared" si="10"/>
        <v>60037.680097895252</v>
      </c>
      <c r="M80" s="68">
        <f t="shared" si="11"/>
        <v>0</v>
      </c>
      <c r="N80" s="69">
        <f t="shared" si="12"/>
        <v>0</v>
      </c>
      <c r="O80" s="68">
        <f t="shared" si="13"/>
        <v>0</v>
      </c>
      <c r="P80" s="69">
        <f t="shared" si="14"/>
        <v>0</v>
      </c>
      <c r="Q80" s="68">
        <f t="shared" si="15"/>
        <v>0</v>
      </c>
      <c r="R80" s="69">
        <f t="shared" si="16"/>
        <v>0</v>
      </c>
      <c r="S80" s="68">
        <f t="shared" si="17"/>
        <v>0</v>
      </c>
      <c r="T80" s="69">
        <f t="shared" si="18"/>
        <v>0</v>
      </c>
      <c r="U80" s="65">
        <f t="shared" si="19"/>
        <v>0</v>
      </c>
      <c r="V80" s="58">
        <f t="shared" si="20"/>
        <v>0</v>
      </c>
    </row>
    <row r="81" spans="2:22" ht="13.5" customHeight="1">
      <c r="B81" s="62">
        <f t="shared" si="0"/>
        <v>55</v>
      </c>
      <c r="C81" s="68">
        <f t="shared" si="1"/>
        <v>0</v>
      </c>
      <c r="D81" s="69">
        <f t="shared" si="2"/>
        <v>0</v>
      </c>
      <c r="E81" s="68">
        <f t="shared" si="3"/>
        <v>500</v>
      </c>
      <c r="F81" s="69">
        <f t="shared" si="4"/>
        <v>7378.4295182468704</v>
      </c>
      <c r="G81" s="68">
        <f t="shared" si="5"/>
        <v>200</v>
      </c>
      <c r="H81" s="69">
        <f t="shared" si="6"/>
        <v>12650.656355519406</v>
      </c>
      <c r="I81" s="68">
        <f t="shared" si="7"/>
        <v>500</v>
      </c>
      <c r="J81" s="69">
        <f t="shared" si="8"/>
        <v>29617.236182444121</v>
      </c>
      <c r="K81" s="68">
        <f t="shared" si="9"/>
        <v>1000</v>
      </c>
      <c r="L81" s="69">
        <f t="shared" si="10"/>
        <v>59234.472364888243</v>
      </c>
      <c r="M81" s="68">
        <f t="shared" si="11"/>
        <v>0</v>
      </c>
      <c r="N81" s="69">
        <f t="shared" si="12"/>
        <v>0</v>
      </c>
      <c r="O81" s="68">
        <f t="shared" si="13"/>
        <v>0</v>
      </c>
      <c r="P81" s="69">
        <f t="shared" si="14"/>
        <v>0</v>
      </c>
      <c r="Q81" s="68">
        <f t="shared" si="15"/>
        <v>0</v>
      </c>
      <c r="R81" s="69">
        <f t="shared" si="16"/>
        <v>0</v>
      </c>
      <c r="S81" s="68">
        <f t="shared" si="17"/>
        <v>0</v>
      </c>
      <c r="T81" s="69">
        <f t="shared" si="18"/>
        <v>0</v>
      </c>
      <c r="U81" s="65">
        <f t="shared" si="19"/>
        <v>0</v>
      </c>
      <c r="V81" s="58">
        <f t="shared" si="20"/>
        <v>0</v>
      </c>
    </row>
    <row r="82" spans="2:22" ht="13.5" customHeight="1">
      <c r="B82" s="62">
        <f t="shared" si="0"/>
        <v>56</v>
      </c>
      <c r="C82" s="68">
        <f t="shared" si="1"/>
        <v>0</v>
      </c>
      <c r="D82" s="69">
        <f t="shared" si="2"/>
        <v>0</v>
      </c>
      <c r="E82" s="68">
        <f t="shared" si="3"/>
        <v>500</v>
      </c>
      <c r="F82" s="69">
        <f t="shared" si="4"/>
        <v>6987.3379856191132</v>
      </c>
      <c r="G82" s="68">
        <f t="shared" si="5"/>
        <v>200</v>
      </c>
      <c r="H82" s="69">
        <f t="shared" si="6"/>
        <v>12502.534090334069</v>
      </c>
      <c r="I82" s="68">
        <f t="shared" si="7"/>
        <v>500</v>
      </c>
      <c r="J82" s="69">
        <f t="shared" si="8"/>
        <v>29214.293636385602</v>
      </c>
      <c r="K82" s="68">
        <f t="shared" si="9"/>
        <v>1000</v>
      </c>
      <c r="L82" s="69">
        <f t="shared" si="10"/>
        <v>58428.587272771205</v>
      </c>
      <c r="M82" s="68">
        <f t="shared" si="11"/>
        <v>0</v>
      </c>
      <c r="N82" s="69">
        <f t="shared" si="12"/>
        <v>0</v>
      </c>
      <c r="O82" s="68">
        <f t="shared" si="13"/>
        <v>0</v>
      </c>
      <c r="P82" s="69">
        <f t="shared" si="14"/>
        <v>0</v>
      </c>
      <c r="Q82" s="68">
        <f t="shared" si="15"/>
        <v>0</v>
      </c>
      <c r="R82" s="69">
        <f t="shared" si="16"/>
        <v>0</v>
      </c>
      <c r="S82" s="68">
        <f t="shared" si="17"/>
        <v>0</v>
      </c>
      <c r="T82" s="69">
        <f t="shared" si="18"/>
        <v>0</v>
      </c>
      <c r="U82" s="65">
        <f t="shared" si="19"/>
        <v>0</v>
      </c>
      <c r="V82" s="58">
        <f t="shared" si="20"/>
        <v>0</v>
      </c>
    </row>
    <row r="83" spans="2:22" ht="13.5" customHeight="1">
      <c r="B83" s="62">
        <f t="shared" si="0"/>
        <v>57</v>
      </c>
      <c r="C83" s="68">
        <f t="shared" si="1"/>
        <v>0</v>
      </c>
      <c r="D83" s="69">
        <f t="shared" si="2"/>
        <v>0</v>
      </c>
      <c r="E83" s="68">
        <f t="shared" si="3"/>
        <v>500</v>
      </c>
      <c r="F83" s="69">
        <f t="shared" si="4"/>
        <v>6590.0541703914159</v>
      </c>
      <c r="G83" s="68">
        <f t="shared" si="5"/>
        <v>200</v>
      </c>
      <c r="H83" s="69">
        <f t="shared" si="6"/>
        <v>12353.794649043795</v>
      </c>
      <c r="I83" s="68">
        <f t="shared" si="7"/>
        <v>500</v>
      </c>
      <c r="J83" s="69">
        <f t="shared" si="8"/>
        <v>28810.007948506889</v>
      </c>
      <c r="K83" s="68">
        <f t="shared" si="9"/>
        <v>1000</v>
      </c>
      <c r="L83" s="69">
        <f t="shared" si="10"/>
        <v>57620.015897013778</v>
      </c>
      <c r="M83" s="68">
        <f t="shared" si="11"/>
        <v>0</v>
      </c>
      <c r="N83" s="69">
        <f t="shared" si="12"/>
        <v>0</v>
      </c>
      <c r="O83" s="68">
        <f t="shared" si="13"/>
        <v>0</v>
      </c>
      <c r="P83" s="69">
        <f t="shared" si="14"/>
        <v>0</v>
      </c>
      <c r="Q83" s="68">
        <f t="shared" si="15"/>
        <v>0</v>
      </c>
      <c r="R83" s="69">
        <f t="shared" si="16"/>
        <v>0</v>
      </c>
      <c r="S83" s="68">
        <f t="shared" si="17"/>
        <v>0</v>
      </c>
      <c r="T83" s="69">
        <f t="shared" si="18"/>
        <v>0</v>
      </c>
      <c r="U83" s="65">
        <f t="shared" si="19"/>
        <v>0</v>
      </c>
      <c r="V83" s="58">
        <f t="shared" si="20"/>
        <v>0</v>
      </c>
    </row>
    <row r="84" spans="2:22" ht="13.5" customHeight="1">
      <c r="B84" s="62">
        <f t="shared" si="0"/>
        <v>58</v>
      </c>
      <c r="C84" s="68">
        <f t="shared" si="1"/>
        <v>0</v>
      </c>
      <c r="D84" s="69">
        <f t="shared" si="2"/>
        <v>0</v>
      </c>
      <c r="E84" s="68">
        <f t="shared" si="3"/>
        <v>500</v>
      </c>
      <c r="F84" s="69">
        <f t="shared" si="4"/>
        <v>6186.4800280892805</v>
      </c>
      <c r="G84" s="68">
        <f t="shared" si="5"/>
        <v>200</v>
      </c>
      <c r="H84" s="69">
        <f t="shared" si="6"/>
        <v>12204.435460081477</v>
      </c>
      <c r="I84" s="68">
        <f t="shared" si="7"/>
        <v>500</v>
      </c>
      <c r="J84" s="69">
        <f t="shared" si="8"/>
        <v>28404.374641668583</v>
      </c>
      <c r="K84" s="68">
        <f t="shared" si="9"/>
        <v>1000</v>
      </c>
      <c r="L84" s="69">
        <f t="shared" si="10"/>
        <v>56808.749283337165</v>
      </c>
      <c r="M84" s="68">
        <f t="shared" si="11"/>
        <v>0</v>
      </c>
      <c r="N84" s="69">
        <f t="shared" si="12"/>
        <v>0</v>
      </c>
      <c r="O84" s="68">
        <f t="shared" si="13"/>
        <v>0</v>
      </c>
      <c r="P84" s="69">
        <f t="shared" si="14"/>
        <v>0</v>
      </c>
      <c r="Q84" s="68">
        <f t="shared" si="15"/>
        <v>0</v>
      </c>
      <c r="R84" s="69">
        <f t="shared" si="16"/>
        <v>0</v>
      </c>
      <c r="S84" s="68">
        <f t="shared" si="17"/>
        <v>0</v>
      </c>
      <c r="T84" s="69">
        <f t="shared" si="18"/>
        <v>0</v>
      </c>
      <c r="U84" s="65">
        <f t="shared" si="19"/>
        <v>0</v>
      </c>
      <c r="V84" s="58">
        <f t="shared" si="20"/>
        <v>0</v>
      </c>
    </row>
    <row r="85" spans="2:22" ht="13.5" customHeight="1">
      <c r="B85" s="62">
        <f t="shared" si="0"/>
        <v>59</v>
      </c>
      <c r="C85" s="68">
        <f t="shared" si="1"/>
        <v>0</v>
      </c>
      <c r="D85" s="69">
        <f t="shared" si="2"/>
        <v>0</v>
      </c>
      <c r="E85" s="68">
        <f t="shared" si="3"/>
        <v>500</v>
      </c>
      <c r="F85" s="69">
        <f t="shared" si="4"/>
        <v>5776.5159618673606</v>
      </c>
      <c r="G85" s="68">
        <f t="shared" si="5"/>
        <v>200</v>
      </c>
      <c r="H85" s="69">
        <f t="shared" si="6"/>
        <v>12054.453941165149</v>
      </c>
      <c r="I85" s="68">
        <f t="shared" si="7"/>
        <v>500</v>
      </c>
      <c r="J85" s="69">
        <f t="shared" si="8"/>
        <v>27997.38922380748</v>
      </c>
      <c r="K85" s="68">
        <f t="shared" si="9"/>
        <v>1000</v>
      </c>
      <c r="L85" s="69">
        <f t="shared" si="10"/>
        <v>55994.778447614961</v>
      </c>
      <c r="M85" s="68">
        <f t="shared" si="11"/>
        <v>0</v>
      </c>
      <c r="N85" s="69">
        <f t="shared" si="12"/>
        <v>0</v>
      </c>
      <c r="O85" s="68">
        <f t="shared" si="13"/>
        <v>0</v>
      </c>
      <c r="P85" s="69">
        <f t="shared" si="14"/>
        <v>0</v>
      </c>
      <c r="Q85" s="68">
        <f t="shared" si="15"/>
        <v>0</v>
      </c>
      <c r="R85" s="69">
        <f t="shared" si="16"/>
        <v>0</v>
      </c>
      <c r="S85" s="68">
        <f t="shared" si="17"/>
        <v>0</v>
      </c>
      <c r="T85" s="69">
        <f t="shared" si="18"/>
        <v>0</v>
      </c>
      <c r="U85" s="65">
        <f t="shared" si="19"/>
        <v>0</v>
      </c>
      <c r="V85" s="58">
        <f t="shared" si="20"/>
        <v>0</v>
      </c>
    </row>
    <row r="86" spans="2:22" ht="13.5" customHeight="1">
      <c r="B86" s="62">
        <f t="shared" si="0"/>
        <v>60</v>
      </c>
      <c r="C86" s="68">
        <f t="shared" si="1"/>
        <v>0</v>
      </c>
      <c r="D86" s="69">
        <f t="shared" si="2"/>
        <v>0</v>
      </c>
      <c r="E86" s="68">
        <f t="shared" si="3"/>
        <v>500</v>
      </c>
      <c r="F86" s="69">
        <f t="shared" si="4"/>
        <v>5360.0607979302604</v>
      </c>
      <c r="G86" s="68">
        <f t="shared" si="5"/>
        <v>200</v>
      </c>
      <c r="H86" s="69">
        <f t="shared" si="6"/>
        <v>11903.847499253337</v>
      </c>
      <c r="I86" s="68">
        <f t="shared" si="7"/>
        <v>500</v>
      </c>
      <c r="J86" s="69">
        <f t="shared" si="8"/>
        <v>27589.047187886841</v>
      </c>
      <c r="K86" s="68">
        <f t="shared" si="9"/>
        <v>1000</v>
      </c>
      <c r="L86" s="69">
        <f t="shared" si="10"/>
        <v>55178.094375773682</v>
      </c>
      <c r="M86" s="68">
        <f t="shared" si="11"/>
        <v>0</v>
      </c>
      <c r="N86" s="69">
        <f t="shared" si="12"/>
        <v>0</v>
      </c>
      <c r="O86" s="68">
        <f t="shared" si="13"/>
        <v>0</v>
      </c>
      <c r="P86" s="69">
        <f t="shared" si="14"/>
        <v>0</v>
      </c>
      <c r="Q86" s="68">
        <f t="shared" si="15"/>
        <v>0</v>
      </c>
      <c r="R86" s="69">
        <f t="shared" si="16"/>
        <v>0</v>
      </c>
      <c r="S86" s="68">
        <f t="shared" si="17"/>
        <v>0</v>
      </c>
      <c r="T86" s="69">
        <f t="shared" si="18"/>
        <v>0</v>
      </c>
      <c r="U86" s="65">
        <f t="shared" si="19"/>
        <v>0</v>
      </c>
      <c r="V86" s="58">
        <f t="shared" si="20"/>
        <v>0</v>
      </c>
    </row>
    <row r="87" spans="2:22" ht="13.5" customHeight="1">
      <c r="B87" s="62">
        <f t="shared" si="0"/>
        <v>61</v>
      </c>
      <c r="C87" s="68">
        <f t="shared" si="1"/>
        <v>0</v>
      </c>
      <c r="D87" s="69">
        <f t="shared" si="2"/>
        <v>0</v>
      </c>
      <c r="E87" s="68">
        <f t="shared" si="3"/>
        <v>500</v>
      </c>
      <c r="F87" s="69">
        <f t="shared" si="4"/>
        <v>4937.0117605641562</v>
      </c>
      <c r="G87" s="68">
        <f t="shared" si="5"/>
        <v>200</v>
      </c>
      <c r="H87" s="69">
        <f t="shared" si="6"/>
        <v>11752.613530500226</v>
      </c>
      <c r="I87" s="68">
        <f t="shared" si="7"/>
        <v>500</v>
      </c>
      <c r="J87" s="69">
        <f t="shared" si="8"/>
        <v>27179.344011846468</v>
      </c>
      <c r="K87" s="68">
        <f t="shared" si="9"/>
        <v>1000</v>
      </c>
      <c r="L87" s="69">
        <f t="shared" si="10"/>
        <v>54358.688023692936</v>
      </c>
      <c r="M87" s="68">
        <f t="shared" si="11"/>
        <v>0</v>
      </c>
      <c r="N87" s="69">
        <f t="shared" si="12"/>
        <v>0</v>
      </c>
      <c r="O87" s="68">
        <f t="shared" si="13"/>
        <v>0</v>
      </c>
      <c r="P87" s="69">
        <f t="shared" si="14"/>
        <v>0</v>
      </c>
      <c r="Q87" s="68">
        <f t="shared" si="15"/>
        <v>0</v>
      </c>
      <c r="R87" s="69">
        <f t="shared" si="16"/>
        <v>0</v>
      </c>
      <c r="S87" s="68">
        <f t="shared" si="17"/>
        <v>0</v>
      </c>
      <c r="T87" s="69">
        <f t="shared" si="18"/>
        <v>0</v>
      </c>
      <c r="U87" s="65">
        <f t="shared" si="19"/>
        <v>0</v>
      </c>
      <c r="V87" s="58">
        <f t="shared" si="20"/>
        <v>0</v>
      </c>
    </row>
    <row r="88" spans="2:22" ht="13.5" customHeight="1">
      <c r="B88" s="62">
        <f t="shared" si="0"/>
        <v>62</v>
      </c>
      <c r="C88" s="68">
        <f t="shared" si="1"/>
        <v>0</v>
      </c>
      <c r="D88" s="69">
        <f t="shared" si="2"/>
        <v>0</v>
      </c>
      <c r="E88" s="68">
        <f t="shared" si="3"/>
        <v>500</v>
      </c>
      <c r="F88" s="69">
        <f t="shared" si="4"/>
        <v>4507.2644467730888</v>
      </c>
      <c r="G88" s="68">
        <f t="shared" si="5"/>
        <v>200</v>
      </c>
      <c r="H88" s="69">
        <f t="shared" si="6"/>
        <v>11600.749420210645</v>
      </c>
      <c r="I88" s="68">
        <f t="shared" si="7"/>
        <v>500</v>
      </c>
      <c r="J88" s="69">
        <f t="shared" si="8"/>
        <v>26768.275158552624</v>
      </c>
      <c r="K88" s="68">
        <f t="shared" si="9"/>
        <v>1000</v>
      </c>
      <c r="L88" s="69">
        <f t="shared" si="10"/>
        <v>53536.550317105248</v>
      </c>
      <c r="M88" s="68">
        <f t="shared" si="11"/>
        <v>0</v>
      </c>
      <c r="N88" s="69">
        <f t="shared" si="12"/>
        <v>0</v>
      </c>
      <c r="O88" s="68">
        <f t="shared" si="13"/>
        <v>0</v>
      </c>
      <c r="P88" s="69">
        <f t="shared" si="14"/>
        <v>0</v>
      </c>
      <c r="Q88" s="68">
        <f t="shared" si="15"/>
        <v>0</v>
      </c>
      <c r="R88" s="69">
        <f t="shared" si="16"/>
        <v>0</v>
      </c>
      <c r="S88" s="68">
        <f t="shared" si="17"/>
        <v>0</v>
      </c>
      <c r="T88" s="69">
        <f t="shared" si="18"/>
        <v>0</v>
      </c>
      <c r="U88" s="65">
        <f t="shared" si="19"/>
        <v>0</v>
      </c>
      <c r="V88" s="58">
        <f t="shared" si="20"/>
        <v>0</v>
      </c>
    </row>
    <row r="89" spans="2:22" ht="13.5" customHeight="1">
      <c r="B89" s="62">
        <f t="shared" si="0"/>
        <v>63</v>
      </c>
      <c r="C89" s="68">
        <f t="shared" si="1"/>
        <v>0</v>
      </c>
      <c r="D89" s="69">
        <f t="shared" si="2"/>
        <v>0</v>
      </c>
      <c r="E89" s="68">
        <f t="shared" si="3"/>
        <v>500</v>
      </c>
      <c r="F89" s="69">
        <f t="shared" si="4"/>
        <v>4070.7128005136628</v>
      </c>
      <c r="G89" s="68">
        <f t="shared" si="5"/>
        <v>200</v>
      </c>
      <c r="H89" s="69">
        <f t="shared" si="6"/>
        <v>11448.252542794855</v>
      </c>
      <c r="I89" s="68">
        <f t="shared" si="7"/>
        <v>500</v>
      </c>
      <c r="J89" s="69">
        <f t="shared" si="8"/>
        <v>26355.8360757478</v>
      </c>
      <c r="K89" s="68">
        <f t="shared" si="9"/>
        <v>1000</v>
      </c>
      <c r="L89" s="69">
        <f t="shared" si="10"/>
        <v>52711.672151495601</v>
      </c>
      <c r="M89" s="68">
        <f t="shared" si="11"/>
        <v>0</v>
      </c>
      <c r="N89" s="69">
        <f t="shared" si="12"/>
        <v>0</v>
      </c>
      <c r="O89" s="68">
        <f t="shared" si="13"/>
        <v>0</v>
      </c>
      <c r="P89" s="69">
        <f t="shared" si="14"/>
        <v>0</v>
      </c>
      <c r="Q89" s="68">
        <f t="shared" si="15"/>
        <v>0</v>
      </c>
      <c r="R89" s="69">
        <f t="shared" si="16"/>
        <v>0</v>
      </c>
      <c r="S89" s="68">
        <f t="shared" si="17"/>
        <v>0</v>
      </c>
      <c r="T89" s="69">
        <f t="shared" si="18"/>
        <v>0</v>
      </c>
      <c r="U89" s="65">
        <f t="shared" si="19"/>
        <v>0</v>
      </c>
      <c r="V89" s="58">
        <f t="shared" si="20"/>
        <v>0</v>
      </c>
    </row>
    <row r="90" spans="2:22" ht="13.5" customHeight="1">
      <c r="B90" s="62">
        <f t="shared" si="0"/>
        <v>64</v>
      </c>
      <c r="C90" s="68">
        <f t="shared" si="1"/>
        <v>0</v>
      </c>
      <c r="D90" s="69">
        <f t="shared" si="2"/>
        <v>0</v>
      </c>
      <c r="E90" s="68">
        <f t="shared" si="3"/>
        <v>500</v>
      </c>
      <c r="F90" s="69">
        <f t="shared" si="4"/>
        <v>3627.249086521796</v>
      </c>
      <c r="G90" s="68">
        <f t="shared" si="5"/>
        <v>200</v>
      </c>
      <c r="H90" s="69">
        <f t="shared" si="6"/>
        <v>11295.120261723167</v>
      </c>
      <c r="I90" s="68">
        <f t="shared" si="7"/>
        <v>500</v>
      </c>
      <c r="J90" s="69">
        <f t="shared" si="8"/>
        <v>25942.022196000296</v>
      </c>
      <c r="K90" s="68">
        <f t="shared" si="9"/>
        <v>1000</v>
      </c>
      <c r="L90" s="69">
        <f t="shared" si="10"/>
        <v>51884.044392000593</v>
      </c>
      <c r="M90" s="68">
        <f t="shared" si="11"/>
        <v>0</v>
      </c>
      <c r="N90" s="69">
        <f t="shared" si="12"/>
        <v>0</v>
      </c>
      <c r="O90" s="68">
        <f t="shared" si="13"/>
        <v>0</v>
      </c>
      <c r="P90" s="69">
        <f t="shared" si="14"/>
        <v>0</v>
      </c>
      <c r="Q90" s="68">
        <f t="shared" si="15"/>
        <v>0</v>
      </c>
      <c r="R90" s="69">
        <f t="shared" si="16"/>
        <v>0</v>
      </c>
      <c r="S90" s="68">
        <f t="shared" si="17"/>
        <v>0</v>
      </c>
      <c r="T90" s="69">
        <f t="shared" si="18"/>
        <v>0</v>
      </c>
      <c r="U90" s="65">
        <f t="shared" si="19"/>
        <v>0</v>
      </c>
      <c r="V90" s="58">
        <f t="shared" si="20"/>
        <v>0</v>
      </c>
    </row>
    <row r="91" spans="2:22" ht="13.5" customHeight="1">
      <c r="B91" s="62">
        <f t="shared" si="0"/>
        <v>65</v>
      </c>
      <c r="C91" s="68">
        <f t="shared" si="1"/>
        <v>0</v>
      </c>
      <c r="D91" s="69">
        <f t="shared" si="2"/>
        <v>0</v>
      </c>
      <c r="E91" s="68">
        <f t="shared" si="3"/>
        <v>500</v>
      </c>
      <c r="F91" s="69">
        <f t="shared" si="4"/>
        <v>3176.7638637250579</v>
      </c>
      <c r="G91" s="68">
        <f t="shared" si="5"/>
        <v>200</v>
      </c>
      <c r="H91" s="69">
        <f t="shared" si="6"/>
        <v>11141.349929480346</v>
      </c>
      <c r="I91" s="68">
        <f t="shared" si="7"/>
        <v>500</v>
      </c>
      <c r="J91" s="69">
        <f t="shared" si="8"/>
        <v>25526.828936653634</v>
      </c>
      <c r="K91" s="68">
        <f t="shared" si="9"/>
        <v>1000</v>
      </c>
      <c r="L91" s="69">
        <f t="shared" si="10"/>
        <v>51053.657873307267</v>
      </c>
      <c r="M91" s="68">
        <f t="shared" si="11"/>
        <v>0</v>
      </c>
      <c r="N91" s="69">
        <f t="shared" si="12"/>
        <v>0</v>
      </c>
      <c r="O91" s="68">
        <f t="shared" si="13"/>
        <v>0</v>
      </c>
      <c r="P91" s="69">
        <f t="shared" si="14"/>
        <v>0</v>
      </c>
      <c r="Q91" s="68">
        <f t="shared" si="15"/>
        <v>0</v>
      </c>
      <c r="R91" s="69">
        <f t="shared" si="16"/>
        <v>0</v>
      </c>
      <c r="S91" s="68">
        <f t="shared" si="17"/>
        <v>0</v>
      </c>
      <c r="T91" s="69">
        <f t="shared" si="18"/>
        <v>0</v>
      </c>
      <c r="U91" s="65">
        <f t="shared" si="19"/>
        <v>0</v>
      </c>
      <c r="V91" s="58">
        <f t="shared" si="20"/>
        <v>0</v>
      </c>
    </row>
    <row r="92" spans="2:22" ht="13.5" customHeight="1">
      <c r="B92" s="62">
        <f t="shared" si="0"/>
        <v>66</v>
      </c>
      <c r="C92" s="68">
        <f t="shared" si="1"/>
        <v>0</v>
      </c>
      <c r="D92" s="69">
        <f t="shared" si="2"/>
        <v>0</v>
      </c>
      <c r="E92" s="68">
        <f t="shared" si="3"/>
        <v>500</v>
      </c>
      <c r="F92" s="69">
        <f t="shared" si="4"/>
        <v>2719.1459582340381</v>
      </c>
      <c r="G92" s="68">
        <f t="shared" si="5"/>
        <v>200</v>
      </c>
      <c r="H92" s="69">
        <f t="shared" si="6"/>
        <v>10986.938887519847</v>
      </c>
      <c r="I92" s="68">
        <f t="shared" si="7"/>
        <v>500</v>
      </c>
      <c r="J92" s="69">
        <f t="shared" si="8"/>
        <v>25110.251699775814</v>
      </c>
      <c r="K92" s="68">
        <f t="shared" si="9"/>
        <v>1000</v>
      </c>
      <c r="L92" s="69">
        <f t="shared" si="10"/>
        <v>50220.503399551628</v>
      </c>
      <c r="M92" s="68">
        <f t="shared" si="11"/>
        <v>0</v>
      </c>
      <c r="N92" s="69">
        <f t="shared" si="12"/>
        <v>0</v>
      </c>
      <c r="O92" s="68">
        <f t="shared" si="13"/>
        <v>0</v>
      </c>
      <c r="P92" s="69">
        <f t="shared" si="14"/>
        <v>0</v>
      </c>
      <c r="Q92" s="68">
        <f t="shared" si="15"/>
        <v>0</v>
      </c>
      <c r="R92" s="69">
        <f t="shared" si="16"/>
        <v>0</v>
      </c>
      <c r="S92" s="68">
        <f t="shared" si="17"/>
        <v>0</v>
      </c>
      <c r="T92" s="69">
        <f t="shared" si="18"/>
        <v>0</v>
      </c>
      <c r="U92" s="65">
        <f t="shared" si="19"/>
        <v>0</v>
      </c>
      <c r="V92" s="58">
        <f t="shared" si="20"/>
        <v>0</v>
      </c>
    </row>
    <row r="93" spans="2:22" ht="13.5" customHeight="1">
      <c r="B93" s="62">
        <f t="shared" si="0"/>
        <v>67</v>
      </c>
      <c r="C93" s="68">
        <f t="shared" si="1"/>
        <v>0</v>
      </c>
      <c r="D93" s="69">
        <f t="shared" si="2"/>
        <v>0</v>
      </c>
      <c r="E93" s="68">
        <f t="shared" si="3"/>
        <v>500</v>
      </c>
      <c r="F93" s="69">
        <f t="shared" si="4"/>
        <v>2254.2824359060769</v>
      </c>
      <c r="G93" s="68">
        <f t="shared" si="5"/>
        <v>200</v>
      </c>
      <c r="H93" s="69">
        <f t="shared" si="6"/>
        <v>10831.884466217847</v>
      </c>
      <c r="I93" s="68">
        <f t="shared" si="7"/>
        <v>500</v>
      </c>
      <c r="J93" s="69">
        <f t="shared" si="8"/>
        <v>24692.285872108401</v>
      </c>
      <c r="K93" s="68">
        <f t="shared" si="9"/>
        <v>1000</v>
      </c>
      <c r="L93" s="69">
        <f t="shared" si="10"/>
        <v>49384.571744216802</v>
      </c>
      <c r="M93" s="68">
        <f t="shared" si="11"/>
        <v>0</v>
      </c>
      <c r="N93" s="69">
        <f t="shared" si="12"/>
        <v>0</v>
      </c>
      <c r="O93" s="68">
        <f t="shared" si="13"/>
        <v>0</v>
      </c>
      <c r="P93" s="69">
        <f t="shared" si="14"/>
        <v>0</v>
      </c>
      <c r="Q93" s="68">
        <f t="shared" si="15"/>
        <v>0</v>
      </c>
      <c r="R93" s="69">
        <f t="shared" si="16"/>
        <v>0</v>
      </c>
      <c r="S93" s="68">
        <f t="shared" si="17"/>
        <v>0</v>
      </c>
      <c r="T93" s="69">
        <f t="shared" si="18"/>
        <v>0</v>
      </c>
      <c r="U93" s="65">
        <f t="shared" si="19"/>
        <v>0</v>
      </c>
      <c r="V93" s="58">
        <f t="shared" si="20"/>
        <v>0</v>
      </c>
    </row>
    <row r="94" spans="2:22" ht="13.5" customHeight="1">
      <c r="B94" s="62">
        <f t="shared" si="0"/>
        <v>68</v>
      </c>
      <c r="C94" s="68">
        <f t="shared" si="1"/>
        <v>0</v>
      </c>
      <c r="D94" s="69">
        <f t="shared" si="2"/>
        <v>0</v>
      </c>
      <c r="E94" s="68">
        <f t="shared" si="3"/>
        <v>500</v>
      </c>
      <c r="F94" s="69">
        <f t="shared" si="4"/>
        <v>1782.0585744745899</v>
      </c>
      <c r="G94" s="68">
        <f t="shared" si="5"/>
        <v>200</v>
      </c>
      <c r="H94" s="69">
        <f t="shared" si="6"/>
        <v>10676.183984827088</v>
      </c>
      <c r="I94" s="68">
        <f t="shared" si="7"/>
        <v>500</v>
      </c>
      <c r="J94" s="69">
        <f t="shared" si="8"/>
        <v>24272.926825015431</v>
      </c>
      <c r="K94" s="68">
        <f t="shared" si="9"/>
        <v>1000</v>
      </c>
      <c r="L94" s="69">
        <f t="shared" si="10"/>
        <v>48545.853650030862</v>
      </c>
      <c r="M94" s="68">
        <f t="shared" si="11"/>
        <v>0</v>
      </c>
      <c r="N94" s="69">
        <f t="shared" si="12"/>
        <v>0</v>
      </c>
      <c r="O94" s="68">
        <f t="shared" si="13"/>
        <v>0</v>
      </c>
      <c r="P94" s="69">
        <f t="shared" si="14"/>
        <v>0</v>
      </c>
      <c r="Q94" s="68">
        <f t="shared" si="15"/>
        <v>0</v>
      </c>
      <c r="R94" s="69">
        <f t="shared" si="16"/>
        <v>0</v>
      </c>
      <c r="S94" s="68">
        <f t="shared" si="17"/>
        <v>0</v>
      </c>
      <c r="T94" s="69">
        <f t="shared" si="18"/>
        <v>0</v>
      </c>
      <c r="U94" s="65">
        <f t="shared" si="19"/>
        <v>0</v>
      </c>
      <c r="V94" s="58">
        <f t="shared" si="20"/>
        <v>0</v>
      </c>
    </row>
    <row r="95" spans="2:22" ht="13.5" customHeight="1">
      <c r="B95" s="62">
        <f t="shared" si="0"/>
        <v>69</v>
      </c>
      <c r="C95" s="68">
        <f t="shared" si="1"/>
        <v>0</v>
      </c>
      <c r="D95" s="69">
        <f t="shared" si="2"/>
        <v>0</v>
      </c>
      <c r="E95" s="68">
        <f t="shared" si="3"/>
        <v>500</v>
      </c>
      <c r="F95" s="69">
        <f t="shared" si="4"/>
        <v>1302.3578352371044</v>
      </c>
      <c r="G95" s="68">
        <f t="shared" si="5"/>
        <v>200</v>
      </c>
      <c r="H95" s="69">
        <f t="shared" si="6"/>
        <v>10519.834751430535</v>
      </c>
      <c r="I95" s="68">
        <f t="shared" si="7"/>
        <v>500</v>
      </c>
      <c r="J95" s="69">
        <f t="shared" si="8"/>
        <v>23852.16991443215</v>
      </c>
      <c r="K95" s="68">
        <f t="shared" si="9"/>
        <v>1000</v>
      </c>
      <c r="L95" s="69">
        <f t="shared" si="10"/>
        <v>47704.3398288643</v>
      </c>
      <c r="M95" s="68">
        <f t="shared" si="11"/>
        <v>0</v>
      </c>
      <c r="N95" s="69">
        <f t="shared" si="12"/>
        <v>0</v>
      </c>
      <c r="O95" s="68">
        <f t="shared" si="13"/>
        <v>0</v>
      </c>
      <c r="P95" s="69">
        <f t="shared" si="14"/>
        <v>0</v>
      </c>
      <c r="Q95" s="68">
        <f t="shared" si="15"/>
        <v>0</v>
      </c>
      <c r="R95" s="69">
        <f t="shared" si="16"/>
        <v>0</v>
      </c>
      <c r="S95" s="68">
        <f t="shared" si="17"/>
        <v>0</v>
      </c>
      <c r="T95" s="69">
        <f t="shared" si="18"/>
        <v>0</v>
      </c>
      <c r="U95" s="65">
        <f t="shared" si="19"/>
        <v>0</v>
      </c>
      <c r="V95" s="58">
        <f t="shared" si="20"/>
        <v>0</v>
      </c>
    </row>
    <row r="96" spans="2:22" ht="13.5" customHeight="1">
      <c r="B96" s="62">
        <f t="shared" si="0"/>
        <v>70</v>
      </c>
      <c r="C96" s="68">
        <f t="shared" si="1"/>
        <v>0</v>
      </c>
      <c r="D96" s="69">
        <f t="shared" si="2"/>
        <v>0</v>
      </c>
      <c r="E96" s="68">
        <f t="shared" si="3"/>
        <v>500</v>
      </c>
      <c r="F96" s="69">
        <f t="shared" si="4"/>
        <v>815.06183429502528</v>
      </c>
      <c r="G96" s="68">
        <f t="shared" si="5"/>
        <v>200</v>
      </c>
      <c r="H96" s="69">
        <f t="shared" si="6"/>
        <v>10362.834062894828</v>
      </c>
      <c r="I96" s="68">
        <f t="shared" si="7"/>
        <v>500</v>
      </c>
      <c r="J96" s="69">
        <f t="shared" si="8"/>
        <v>23430.010480813591</v>
      </c>
      <c r="K96" s="68">
        <f t="shared" si="9"/>
        <v>1000</v>
      </c>
      <c r="L96" s="69">
        <f t="shared" si="10"/>
        <v>46860.020961627182</v>
      </c>
      <c r="M96" s="68">
        <f t="shared" si="11"/>
        <v>0</v>
      </c>
      <c r="N96" s="69">
        <f t="shared" si="12"/>
        <v>0</v>
      </c>
      <c r="O96" s="68">
        <f t="shared" si="13"/>
        <v>0</v>
      </c>
      <c r="P96" s="69">
        <f t="shared" si="14"/>
        <v>0</v>
      </c>
      <c r="Q96" s="68">
        <f t="shared" si="15"/>
        <v>0</v>
      </c>
      <c r="R96" s="69">
        <f t="shared" si="16"/>
        <v>0</v>
      </c>
      <c r="S96" s="68">
        <f t="shared" si="17"/>
        <v>0</v>
      </c>
      <c r="T96" s="69">
        <f t="shared" si="18"/>
        <v>0</v>
      </c>
      <c r="U96" s="65">
        <f t="shared" si="19"/>
        <v>0</v>
      </c>
      <c r="V96" s="58">
        <f t="shared" si="20"/>
        <v>0</v>
      </c>
    </row>
    <row r="97" spans="2:22" ht="13.5" customHeight="1">
      <c r="B97" s="62">
        <f t="shared" si="0"/>
        <v>71</v>
      </c>
      <c r="C97" s="68">
        <f t="shared" si="1"/>
        <v>0</v>
      </c>
      <c r="D97" s="69">
        <f t="shared" si="2"/>
        <v>0</v>
      </c>
      <c r="E97" s="68">
        <f t="shared" si="3"/>
        <v>500</v>
      </c>
      <c r="F97" s="69">
        <f t="shared" si="4"/>
        <v>320.05031333802987</v>
      </c>
      <c r="G97" s="68">
        <f t="shared" si="5"/>
        <v>200</v>
      </c>
      <c r="H97" s="69">
        <f t="shared" si="6"/>
        <v>10205.179204823557</v>
      </c>
      <c r="I97" s="68">
        <f t="shared" si="7"/>
        <v>500</v>
      </c>
      <c r="J97" s="69">
        <f t="shared" si="8"/>
        <v>23006.443849082971</v>
      </c>
      <c r="K97" s="68">
        <f t="shared" si="9"/>
        <v>1000</v>
      </c>
      <c r="L97" s="69">
        <f t="shared" si="10"/>
        <v>46012.887698165941</v>
      </c>
      <c r="M97" s="68">
        <f t="shared" si="11"/>
        <v>0</v>
      </c>
      <c r="N97" s="69">
        <f t="shared" si="12"/>
        <v>0</v>
      </c>
      <c r="O97" s="68">
        <f t="shared" si="13"/>
        <v>0</v>
      </c>
      <c r="P97" s="69">
        <f t="shared" si="14"/>
        <v>0</v>
      </c>
      <c r="Q97" s="68">
        <f t="shared" si="15"/>
        <v>0</v>
      </c>
      <c r="R97" s="69">
        <f t="shared" si="16"/>
        <v>0</v>
      </c>
      <c r="S97" s="68">
        <f t="shared" si="17"/>
        <v>0</v>
      </c>
      <c r="T97" s="69">
        <f t="shared" si="18"/>
        <v>0</v>
      </c>
      <c r="U97" s="65">
        <f t="shared" si="19"/>
        <v>0</v>
      </c>
      <c r="V97" s="58">
        <f t="shared" si="20"/>
        <v>0</v>
      </c>
    </row>
    <row r="98" spans="2:22" ht="13.5" customHeight="1">
      <c r="B98" s="62">
        <f t="shared" si="0"/>
        <v>72</v>
      </c>
      <c r="C98" s="68">
        <f t="shared" si="1"/>
        <v>0</v>
      </c>
      <c r="D98" s="69">
        <f t="shared" si="2"/>
        <v>0</v>
      </c>
      <c r="E98" s="68">
        <f t="shared" si="3"/>
        <v>320.05031333802987</v>
      </c>
      <c r="F98" s="69">
        <f t="shared" si="4"/>
        <v>0</v>
      </c>
      <c r="G98" s="68">
        <f>IF(AND(((H97-$D$18+E98+C98-H$23-F$23-D$23)&lt;=0),F98+D98=0),H97,IF(H$23&gt;=H97,H97,IF(AND(F98=0,D98=0),$D$18-E98-C98+H$23+F$23+D$23,H$23)))</f>
        <v>379.94968666197013</v>
      </c>
      <c r="H98" s="69">
        <f t="shared" si="6"/>
        <v>9866.1679744872599</v>
      </c>
      <c r="I98" s="68">
        <f t="shared" si="7"/>
        <v>500</v>
      </c>
      <c r="J98" s="69">
        <f t="shared" si="8"/>
        <v>22581.465328579914</v>
      </c>
      <c r="K98" s="68">
        <f t="shared" si="9"/>
        <v>1000</v>
      </c>
      <c r="L98" s="69">
        <f t="shared" si="10"/>
        <v>45162.930657159828</v>
      </c>
      <c r="M98" s="68">
        <f t="shared" si="11"/>
        <v>0</v>
      </c>
      <c r="N98" s="69">
        <f t="shared" si="12"/>
        <v>0</v>
      </c>
      <c r="O98" s="68">
        <f t="shared" si="13"/>
        <v>0</v>
      </c>
      <c r="P98" s="69">
        <f t="shared" si="14"/>
        <v>0</v>
      </c>
      <c r="Q98" s="68">
        <f t="shared" si="15"/>
        <v>0</v>
      </c>
      <c r="R98" s="69">
        <f t="shared" si="16"/>
        <v>0</v>
      </c>
      <c r="S98" s="68">
        <f t="shared" si="17"/>
        <v>0</v>
      </c>
      <c r="T98" s="69">
        <f t="shared" si="18"/>
        <v>0</v>
      </c>
      <c r="U98" s="65">
        <f t="shared" si="19"/>
        <v>0</v>
      </c>
      <c r="V98" s="58">
        <f t="shared" si="20"/>
        <v>0</v>
      </c>
    </row>
    <row r="99" spans="2:22" ht="13.5" customHeight="1">
      <c r="B99" s="62">
        <f t="shared" si="0"/>
        <v>73</v>
      </c>
      <c r="C99" s="68">
        <f t="shared" si="1"/>
        <v>0</v>
      </c>
      <c r="D99" s="69">
        <f t="shared" si="2"/>
        <v>0</v>
      </c>
      <c r="E99" s="68">
        <f t="shared" si="3"/>
        <v>0</v>
      </c>
      <c r="F99" s="69">
        <f t="shared" si="4"/>
        <v>0</v>
      </c>
      <c r="G99" s="68">
        <f t="shared" si="5"/>
        <v>700</v>
      </c>
      <c r="H99" s="69">
        <f t="shared" si="6"/>
        <v>9204.3603410476226</v>
      </c>
      <c r="I99" s="68">
        <f t="shared" si="7"/>
        <v>500</v>
      </c>
      <c r="J99" s="69">
        <f t="shared" si="8"/>
        <v>22155.070213008516</v>
      </c>
      <c r="K99" s="68">
        <f t="shared" si="9"/>
        <v>1000</v>
      </c>
      <c r="L99" s="69">
        <f t="shared" si="10"/>
        <v>44310.140426017031</v>
      </c>
      <c r="M99" s="68">
        <f t="shared" si="11"/>
        <v>0</v>
      </c>
      <c r="N99" s="69">
        <f t="shared" si="12"/>
        <v>0</v>
      </c>
      <c r="O99" s="68">
        <f t="shared" si="13"/>
        <v>0</v>
      </c>
      <c r="P99" s="69">
        <f t="shared" si="14"/>
        <v>0</v>
      </c>
      <c r="Q99" s="68">
        <f t="shared" si="15"/>
        <v>0</v>
      </c>
      <c r="R99" s="69">
        <f t="shared" si="16"/>
        <v>0</v>
      </c>
      <c r="S99" s="68">
        <f t="shared" si="17"/>
        <v>0</v>
      </c>
      <c r="T99" s="69">
        <f t="shared" si="18"/>
        <v>0</v>
      </c>
      <c r="U99" s="65">
        <f t="shared" si="19"/>
        <v>0</v>
      </c>
      <c r="V99" s="58">
        <f t="shared" si="20"/>
        <v>0</v>
      </c>
    </row>
    <row r="100" spans="2:22" ht="13.5" customHeight="1">
      <c r="B100" s="62">
        <f t="shared" si="0"/>
        <v>74</v>
      </c>
      <c r="C100" s="68">
        <f t="shared" si="1"/>
        <v>0</v>
      </c>
      <c r="D100" s="69">
        <f t="shared" si="2"/>
        <v>0</v>
      </c>
      <c r="E100" s="68">
        <f t="shared" si="3"/>
        <v>0</v>
      </c>
      <c r="F100" s="69">
        <f t="shared" si="4"/>
        <v>0</v>
      </c>
      <c r="G100" s="68">
        <f t="shared" si="5"/>
        <v>700</v>
      </c>
      <c r="H100" s="69">
        <f t="shared" si="6"/>
        <v>8539.7951758019881</v>
      </c>
      <c r="I100" s="68">
        <f t="shared" si="7"/>
        <v>500</v>
      </c>
      <c r="J100" s="69">
        <f t="shared" si="8"/>
        <v>21727.253780385214</v>
      </c>
      <c r="K100" s="68">
        <f t="shared" si="9"/>
        <v>1000</v>
      </c>
      <c r="L100" s="69">
        <f t="shared" si="10"/>
        <v>43454.507560770428</v>
      </c>
      <c r="M100" s="68">
        <f t="shared" si="11"/>
        <v>0</v>
      </c>
      <c r="N100" s="69">
        <f t="shared" si="12"/>
        <v>0</v>
      </c>
      <c r="O100" s="68">
        <f t="shared" si="13"/>
        <v>0</v>
      </c>
      <c r="P100" s="69">
        <f t="shared" si="14"/>
        <v>0</v>
      </c>
      <c r="Q100" s="68">
        <f t="shared" si="15"/>
        <v>0</v>
      </c>
      <c r="R100" s="69">
        <f t="shared" si="16"/>
        <v>0</v>
      </c>
      <c r="S100" s="68">
        <f t="shared" si="17"/>
        <v>0</v>
      </c>
      <c r="T100" s="69">
        <f t="shared" si="18"/>
        <v>0</v>
      </c>
      <c r="U100" s="65">
        <f t="shared" si="19"/>
        <v>0</v>
      </c>
      <c r="V100" s="58">
        <f t="shared" si="20"/>
        <v>0</v>
      </c>
    </row>
    <row r="101" spans="2:22" ht="13.5" customHeight="1">
      <c r="B101" s="62">
        <f t="shared" si="0"/>
        <v>75</v>
      </c>
      <c r="C101" s="68">
        <f t="shared" si="1"/>
        <v>0</v>
      </c>
      <c r="D101" s="69">
        <f t="shared" si="2"/>
        <v>0</v>
      </c>
      <c r="E101" s="68">
        <f t="shared" si="3"/>
        <v>0</v>
      </c>
      <c r="F101" s="69">
        <f t="shared" si="4"/>
        <v>0</v>
      </c>
      <c r="G101" s="68">
        <f t="shared" si="5"/>
        <v>700</v>
      </c>
      <c r="H101" s="69">
        <f t="shared" si="6"/>
        <v>7872.4609890344964</v>
      </c>
      <c r="I101" s="68">
        <f t="shared" si="7"/>
        <v>500</v>
      </c>
      <c r="J101" s="69">
        <f t="shared" si="8"/>
        <v>21298.011292986499</v>
      </c>
      <c r="K101" s="68">
        <f t="shared" si="9"/>
        <v>1000</v>
      </c>
      <c r="L101" s="69">
        <f t="shared" si="10"/>
        <v>42596.022585972998</v>
      </c>
      <c r="M101" s="68">
        <f t="shared" si="11"/>
        <v>0</v>
      </c>
      <c r="N101" s="69">
        <f t="shared" si="12"/>
        <v>0</v>
      </c>
      <c r="O101" s="68">
        <f t="shared" si="13"/>
        <v>0</v>
      </c>
      <c r="P101" s="69">
        <f t="shared" si="14"/>
        <v>0</v>
      </c>
      <c r="Q101" s="68">
        <f t="shared" si="15"/>
        <v>0</v>
      </c>
      <c r="R101" s="69">
        <f t="shared" si="16"/>
        <v>0</v>
      </c>
      <c r="S101" s="68">
        <f t="shared" si="17"/>
        <v>0</v>
      </c>
      <c r="T101" s="69">
        <f t="shared" si="18"/>
        <v>0</v>
      </c>
      <c r="U101" s="65">
        <f t="shared" si="19"/>
        <v>0</v>
      </c>
      <c r="V101" s="58">
        <f t="shared" si="20"/>
        <v>0</v>
      </c>
    </row>
    <row r="102" spans="2:22" ht="13.5" customHeight="1">
      <c r="B102" s="62">
        <f t="shared" si="0"/>
        <v>76</v>
      </c>
      <c r="C102" s="68">
        <f t="shared" si="1"/>
        <v>0</v>
      </c>
      <c r="D102" s="69">
        <f t="shared" si="2"/>
        <v>0</v>
      </c>
      <c r="E102" s="68">
        <f t="shared" si="3"/>
        <v>0</v>
      </c>
      <c r="F102" s="69">
        <f t="shared" si="4"/>
        <v>0</v>
      </c>
      <c r="G102" s="68">
        <f t="shared" si="5"/>
        <v>700</v>
      </c>
      <c r="H102" s="69">
        <f t="shared" si="6"/>
        <v>7202.3462431554735</v>
      </c>
      <c r="I102" s="68">
        <f t="shared" si="7"/>
        <v>500</v>
      </c>
      <c r="J102" s="69">
        <f t="shared" si="8"/>
        <v>20867.337997296454</v>
      </c>
      <c r="K102" s="68">
        <f t="shared" si="9"/>
        <v>1000</v>
      </c>
      <c r="L102" s="69">
        <f t="shared" si="10"/>
        <v>41734.675994592908</v>
      </c>
      <c r="M102" s="68">
        <f t="shared" si="11"/>
        <v>0</v>
      </c>
      <c r="N102" s="69">
        <f t="shared" si="12"/>
        <v>0</v>
      </c>
      <c r="O102" s="68">
        <f t="shared" si="13"/>
        <v>0</v>
      </c>
      <c r="P102" s="69">
        <f t="shared" si="14"/>
        <v>0</v>
      </c>
      <c r="Q102" s="68">
        <f t="shared" si="15"/>
        <v>0</v>
      </c>
      <c r="R102" s="69">
        <f t="shared" si="16"/>
        <v>0</v>
      </c>
      <c r="S102" s="68">
        <f t="shared" si="17"/>
        <v>0</v>
      </c>
      <c r="T102" s="69">
        <f t="shared" si="18"/>
        <v>0</v>
      </c>
      <c r="U102" s="65">
        <f t="shared" si="19"/>
        <v>0</v>
      </c>
      <c r="V102" s="58">
        <f t="shared" si="20"/>
        <v>0</v>
      </c>
    </row>
    <row r="103" spans="2:22" ht="13.5" customHeight="1">
      <c r="B103" s="62">
        <f t="shared" si="0"/>
        <v>77</v>
      </c>
      <c r="C103" s="68">
        <f t="shared" si="1"/>
        <v>0</v>
      </c>
      <c r="D103" s="69">
        <f t="shared" si="2"/>
        <v>0</v>
      </c>
      <c r="E103" s="68">
        <f t="shared" si="3"/>
        <v>0</v>
      </c>
      <c r="F103" s="69">
        <f t="shared" si="4"/>
        <v>0</v>
      </c>
      <c r="G103" s="68">
        <f t="shared" si="5"/>
        <v>700</v>
      </c>
      <c r="H103" s="69">
        <f t="shared" si="6"/>
        <v>6529.439352501955</v>
      </c>
      <c r="I103" s="68">
        <f t="shared" si="7"/>
        <v>500</v>
      </c>
      <c r="J103" s="69">
        <f t="shared" si="8"/>
        <v>20435.229123954112</v>
      </c>
      <c r="K103" s="68">
        <f t="shared" si="9"/>
        <v>1000</v>
      </c>
      <c r="L103" s="69">
        <f t="shared" si="10"/>
        <v>40870.458247908224</v>
      </c>
      <c r="M103" s="68">
        <f t="shared" si="11"/>
        <v>0</v>
      </c>
      <c r="N103" s="69">
        <f t="shared" si="12"/>
        <v>0</v>
      </c>
      <c r="O103" s="68">
        <f t="shared" si="13"/>
        <v>0</v>
      </c>
      <c r="P103" s="69">
        <f t="shared" si="14"/>
        <v>0</v>
      </c>
      <c r="Q103" s="68">
        <f t="shared" si="15"/>
        <v>0</v>
      </c>
      <c r="R103" s="69">
        <f t="shared" si="16"/>
        <v>0</v>
      </c>
      <c r="S103" s="68">
        <f t="shared" si="17"/>
        <v>0</v>
      </c>
      <c r="T103" s="69">
        <f t="shared" si="18"/>
        <v>0</v>
      </c>
      <c r="U103" s="65">
        <f t="shared" si="19"/>
        <v>0</v>
      </c>
      <c r="V103" s="58">
        <f t="shared" si="20"/>
        <v>0</v>
      </c>
    </row>
    <row r="104" spans="2:22" ht="13.5" customHeight="1">
      <c r="B104" s="62">
        <f t="shared" si="0"/>
        <v>78</v>
      </c>
      <c r="C104" s="68">
        <f t="shared" si="1"/>
        <v>0</v>
      </c>
      <c r="D104" s="69">
        <f t="shared" si="2"/>
        <v>0</v>
      </c>
      <c r="E104" s="68">
        <f t="shared" si="3"/>
        <v>0</v>
      </c>
      <c r="F104" s="69">
        <f t="shared" si="4"/>
        <v>0</v>
      </c>
      <c r="G104" s="68">
        <f t="shared" si="5"/>
        <v>700</v>
      </c>
      <c r="H104" s="69">
        <f t="shared" si="6"/>
        <v>5853.7286831373794</v>
      </c>
      <c r="I104" s="68">
        <f t="shared" si="7"/>
        <v>500</v>
      </c>
      <c r="J104" s="69">
        <f t="shared" si="8"/>
        <v>20001.679887700626</v>
      </c>
      <c r="K104" s="68">
        <f t="shared" si="9"/>
        <v>1000</v>
      </c>
      <c r="L104" s="69">
        <f t="shared" si="10"/>
        <v>40003.359775401252</v>
      </c>
      <c r="M104" s="68">
        <f t="shared" si="11"/>
        <v>0</v>
      </c>
      <c r="N104" s="69">
        <f t="shared" si="12"/>
        <v>0</v>
      </c>
      <c r="O104" s="68">
        <f t="shared" si="13"/>
        <v>0</v>
      </c>
      <c r="P104" s="69">
        <f t="shared" si="14"/>
        <v>0</v>
      </c>
      <c r="Q104" s="68">
        <f t="shared" si="15"/>
        <v>0</v>
      </c>
      <c r="R104" s="69">
        <f t="shared" si="16"/>
        <v>0</v>
      </c>
      <c r="S104" s="68">
        <f t="shared" si="17"/>
        <v>0</v>
      </c>
      <c r="T104" s="69">
        <f t="shared" si="18"/>
        <v>0</v>
      </c>
      <c r="U104" s="65">
        <f t="shared" si="19"/>
        <v>0</v>
      </c>
      <c r="V104" s="58">
        <f t="shared" si="20"/>
        <v>0</v>
      </c>
    </row>
    <row r="105" spans="2:22" ht="13.5" customHeight="1">
      <c r="B105" s="62">
        <f t="shared" si="0"/>
        <v>79</v>
      </c>
      <c r="C105" s="68">
        <f t="shared" si="1"/>
        <v>0</v>
      </c>
      <c r="D105" s="69">
        <f t="shared" si="2"/>
        <v>0</v>
      </c>
      <c r="E105" s="68">
        <f t="shared" si="3"/>
        <v>0</v>
      </c>
      <c r="F105" s="69">
        <f t="shared" si="4"/>
        <v>0</v>
      </c>
      <c r="G105" s="68">
        <f t="shared" si="5"/>
        <v>700</v>
      </c>
      <c r="H105" s="69">
        <f t="shared" si="6"/>
        <v>5175.2025526504522</v>
      </c>
      <c r="I105" s="68">
        <f t="shared" si="7"/>
        <v>500</v>
      </c>
      <c r="J105" s="69">
        <f t="shared" si="8"/>
        <v>19566.685487326296</v>
      </c>
      <c r="K105" s="68">
        <f t="shared" si="9"/>
        <v>1000</v>
      </c>
      <c r="L105" s="69">
        <f t="shared" si="10"/>
        <v>39133.370974652593</v>
      </c>
      <c r="M105" s="68">
        <f t="shared" si="11"/>
        <v>0</v>
      </c>
      <c r="N105" s="69">
        <f t="shared" si="12"/>
        <v>0</v>
      </c>
      <c r="O105" s="68">
        <f t="shared" si="13"/>
        <v>0</v>
      </c>
      <c r="P105" s="69">
        <f t="shared" si="14"/>
        <v>0</v>
      </c>
      <c r="Q105" s="68">
        <f t="shared" si="15"/>
        <v>0</v>
      </c>
      <c r="R105" s="69">
        <f t="shared" si="16"/>
        <v>0</v>
      </c>
      <c r="S105" s="68">
        <f t="shared" si="17"/>
        <v>0</v>
      </c>
      <c r="T105" s="69">
        <f t="shared" si="18"/>
        <v>0</v>
      </c>
      <c r="U105" s="65">
        <f t="shared" si="19"/>
        <v>0</v>
      </c>
      <c r="V105" s="58">
        <f t="shared" si="20"/>
        <v>0</v>
      </c>
    </row>
    <row r="106" spans="2:22" ht="13.5" customHeight="1">
      <c r="B106" s="62">
        <f t="shared" si="0"/>
        <v>80</v>
      </c>
      <c r="C106" s="68">
        <f t="shared" si="1"/>
        <v>0</v>
      </c>
      <c r="D106" s="69">
        <f t="shared" si="2"/>
        <v>0</v>
      </c>
      <c r="E106" s="68">
        <f t="shared" si="3"/>
        <v>0</v>
      </c>
      <c r="F106" s="69">
        <f t="shared" si="4"/>
        <v>0</v>
      </c>
      <c r="G106" s="68">
        <f t="shared" si="5"/>
        <v>700</v>
      </c>
      <c r="H106" s="69">
        <f t="shared" si="6"/>
        <v>4493.8492299531626</v>
      </c>
      <c r="I106" s="68">
        <f t="shared" si="7"/>
        <v>500</v>
      </c>
      <c r="J106" s="69">
        <f t="shared" si="8"/>
        <v>19130.241105617384</v>
      </c>
      <c r="K106" s="68">
        <f t="shared" si="9"/>
        <v>1000</v>
      </c>
      <c r="L106" s="69">
        <f t="shared" si="10"/>
        <v>38260.482211234768</v>
      </c>
      <c r="M106" s="68">
        <f t="shared" si="11"/>
        <v>0</v>
      </c>
      <c r="N106" s="69">
        <f t="shared" si="12"/>
        <v>0</v>
      </c>
      <c r="O106" s="68">
        <f t="shared" si="13"/>
        <v>0</v>
      </c>
      <c r="P106" s="69">
        <f t="shared" si="14"/>
        <v>0</v>
      </c>
      <c r="Q106" s="68">
        <f t="shared" si="15"/>
        <v>0</v>
      </c>
      <c r="R106" s="69">
        <f t="shared" si="16"/>
        <v>0</v>
      </c>
      <c r="S106" s="68">
        <f t="shared" si="17"/>
        <v>0</v>
      </c>
      <c r="T106" s="69">
        <f t="shared" si="18"/>
        <v>0</v>
      </c>
      <c r="U106" s="65">
        <f t="shared" si="19"/>
        <v>0</v>
      </c>
      <c r="V106" s="58">
        <f t="shared" si="20"/>
        <v>0</v>
      </c>
    </row>
    <row r="107" spans="2:22" ht="13.5" customHeight="1">
      <c r="B107" s="62">
        <f t="shared" si="0"/>
        <v>81</v>
      </c>
      <c r="C107" s="68">
        <f t="shared" si="1"/>
        <v>0</v>
      </c>
      <c r="D107" s="69">
        <f t="shared" si="2"/>
        <v>0</v>
      </c>
      <c r="E107" s="68">
        <f t="shared" si="3"/>
        <v>0</v>
      </c>
      <c r="F107" s="69">
        <f t="shared" si="4"/>
        <v>0</v>
      </c>
      <c r="G107" s="68">
        <f t="shared" si="5"/>
        <v>700</v>
      </c>
      <c r="H107" s="69">
        <f t="shared" si="6"/>
        <v>3809.6569350779673</v>
      </c>
      <c r="I107" s="68">
        <f t="shared" si="7"/>
        <v>500</v>
      </c>
      <c r="J107" s="69">
        <f t="shared" si="8"/>
        <v>18692.341909302777</v>
      </c>
      <c r="K107" s="68">
        <f t="shared" si="9"/>
        <v>1000</v>
      </c>
      <c r="L107" s="69">
        <f t="shared" si="10"/>
        <v>37384.683818605554</v>
      </c>
      <c r="M107" s="68">
        <f t="shared" si="11"/>
        <v>0</v>
      </c>
      <c r="N107" s="69">
        <f t="shared" si="12"/>
        <v>0</v>
      </c>
      <c r="O107" s="68">
        <f t="shared" si="13"/>
        <v>0</v>
      </c>
      <c r="P107" s="69">
        <f t="shared" si="14"/>
        <v>0</v>
      </c>
      <c r="Q107" s="68">
        <f t="shared" si="15"/>
        <v>0</v>
      </c>
      <c r="R107" s="69">
        <f t="shared" si="16"/>
        <v>0</v>
      </c>
      <c r="S107" s="68">
        <f t="shared" si="17"/>
        <v>0</v>
      </c>
      <c r="T107" s="69">
        <f t="shared" si="18"/>
        <v>0</v>
      </c>
      <c r="U107" s="65">
        <f t="shared" si="19"/>
        <v>0</v>
      </c>
      <c r="V107" s="58">
        <f t="shared" si="20"/>
        <v>0</v>
      </c>
    </row>
    <row r="108" spans="2:22" ht="13.5" customHeight="1">
      <c r="B108" s="62">
        <f t="shared" si="0"/>
        <v>82</v>
      </c>
      <c r="C108" s="68">
        <f t="shared" si="1"/>
        <v>0</v>
      </c>
      <c r="D108" s="69">
        <f t="shared" si="2"/>
        <v>0</v>
      </c>
      <c r="E108" s="68">
        <f t="shared" si="3"/>
        <v>0</v>
      </c>
      <c r="F108" s="69">
        <f t="shared" si="4"/>
        <v>0</v>
      </c>
      <c r="G108" s="68">
        <f t="shared" si="5"/>
        <v>700</v>
      </c>
      <c r="H108" s="69">
        <f t="shared" si="6"/>
        <v>3122.6138389741254</v>
      </c>
      <c r="I108" s="68">
        <f t="shared" si="7"/>
        <v>500</v>
      </c>
      <c r="J108" s="69">
        <f t="shared" si="8"/>
        <v>18252.983049000453</v>
      </c>
      <c r="K108" s="68">
        <f t="shared" si="9"/>
        <v>1000</v>
      </c>
      <c r="L108" s="69">
        <f t="shared" si="10"/>
        <v>36505.966098000907</v>
      </c>
      <c r="M108" s="68">
        <f t="shared" si="11"/>
        <v>0</v>
      </c>
      <c r="N108" s="69">
        <f t="shared" si="12"/>
        <v>0</v>
      </c>
      <c r="O108" s="68">
        <f t="shared" si="13"/>
        <v>0</v>
      </c>
      <c r="P108" s="69">
        <f t="shared" si="14"/>
        <v>0</v>
      </c>
      <c r="Q108" s="68">
        <f t="shared" si="15"/>
        <v>0</v>
      </c>
      <c r="R108" s="69">
        <f t="shared" si="16"/>
        <v>0</v>
      </c>
      <c r="S108" s="68">
        <f t="shared" si="17"/>
        <v>0</v>
      </c>
      <c r="T108" s="69">
        <f t="shared" si="18"/>
        <v>0</v>
      </c>
      <c r="U108" s="65">
        <f t="shared" si="19"/>
        <v>0</v>
      </c>
      <c r="V108" s="58">
        <f t="shared" si="20"/>
        <v>0</v>
      </c>
    </row>
    <row r="109" spans="2:22" ht="13.5" customHeight="1">
      <c r="B109" s="62">
        <f t="shared" si="0"/>
        <v>83</v>
      </c>
      <c r="C109" s="68">
        <f t="shared" si="1"/>
        <v>0</v>
      </c>
      <c r="D109" s="69">
        <f t="shared" si="2"/>
        <v>0</v>
      </c>
      <c r="E109" s="68">
        <f t="shared" si="3"/>
        <v>0</v>
      </c>
      <c r="F109" s="69">
        <f t="shared" si="4"/>
        <v>0</v>
      </c>
      <c r="G109" s="68">
        <f t="shared" si="5"/>
        <v>700</v>
      </c>
      <c r="H109" s="69">
        <f t="shared" si="6"/>
        <v>2432.7080633031842</v>
      </c>
      <c r="I109" s="68">
        <f t="shared" si="7"/>
        <v>500</v>
      </c>
      <c r="J109" s="69">
        <f t="shared" si="8"/>
        <v>17812.15965916379</v>
      </c>
      <c r="K109" s="68">
        <f t="shared" si="9"/>
        <v>1000</v>
      </c>
      <c r="L109" s="69">
        <f t="shared" si="10"/>
        <v>35624.31931832758</v>
      </c>
      <c r="M109" s="68">
        <f t="shared" si="11"/>
        <v>0</v>
      </c>
      <c r="N109" s="69">
        <f t="shared" si="12"/>
        <v>0</v>
      </c>
      <c r="O109" s="68">
        <f t="shared" si="13"/>
        <v>0</v>
      </c>
      <c r="P109" s="69">
        <f t="shared" si="14"/>
        <v>0</v>
      </c>
      <c r="Q109" s="68">
        <f t="shared" si="15"/>
        <v>0</v>
      </c>
      <c r="R109" s="69">
        <f t="shared" si="16"/>
        <v>0</v>
      </c>
      <c r="S109" s="68">
        <f t="shared" si="17"/>
        <v>0</v>
      </c>
      <c r="T109" s="69">
        <f t="shared" si="18"/>
        <v>0</v>
      </c>
      <c r="U109" s="65">
        <f t="shared" si="19"/>
        <v>0</v>
      </c>
      <c r="V109" s="58">
        <f t="shared" si="20"/>
        <v>0</v>
      </c>
    </row>
    <row r="110" spans="2:22" ht="13.5" customHeight="1">
      <c r="B110" s="62">
        <f t="shared" si="0"/>
        <v>84</v>
      </c>
      <c r="C110" s="68">
        <f t="shared" si="1"/>
        <v>0</v>
      </c>
      <c r="D110" s="69">
        <f t="shared" si="2"/>
        <v>0</v>
      </c>
      <c r="E110" s="68">
        <f t="shared" si="3"/>
        <v>0</v>
      </c>
      <c r="F110" s="69">
        <f t="shared" si="4"/>
        <v>0</v>
      </c>
      <c r="G110" s="68">
        <f t="shared" si="5"/>
        <v>700</v>
      </c>
      <c r="H110" s="69">
        <f t="shared" si="6"/>
        <v>1739.9276802336142</v>
      </c>
      <c r="I110" s="68">
        <f t="shared" si="7"/>
        <v>500</v>
      </c>
      <c r="J110" s="69">
        <f t="shared" si="8"/>
        <v>17369.866858027672</v>
      </c>
      <c r="K110" s="68">
        <f t="shared" si="9"/>
        <v>1000</v>
      </c>
      <c r="L110" s="69">
        <f t="shared" si="10"/>
        <v>34739.733716055343</v>
      </c>
      <c r="M110" s="68">
        <f t="shared" si="11"/>
        <v>0</v>
      </c>
      <c r="N110" s="69">
        <f t="shared" si="12"/>
        <v>0</v>
      </c>
      <c r="O110" s="68">
        <f t="shared" si="13"/>
        <v>0</v>
      </c>
      <c r="P110" s="69">
        <f t="shared" si="14"/>
        <v>0</v>
      </c>
      <c r="Q110" s="68">
        <f t="shared" si="15"/>
        <v>0</v>
      </c>
      <c r="R110" s="69">
        <f t="shared" si="16"/>
        <v>0</v>
      </c>
      <c r="S110" s="68">
        <f t="shared" si="17"/>
        <v>0</v>
      </c>
      <c r="T110" s="69">
        <f t="shared" si="18"/>
        <v>0</v>
      </c>
      <c r="U110" s="65">
        <f t="shared" si="19"/>
        <v>0</v>
      </c>
      <c r="V110" s="58">
        <f t="shared" si="20"/>
        <v>0</v>
      </c>
    </row>
    <row r="111" spans="2:22" ht="13.5" customHeight="1">
      <c r="B111" s="62">
        <f t="shared" si="0"/>
        <v>85</v>
      </c>
      <c r="C111" s="68">
        <f t="shared" si="1"/>
        <v>0</v>
      </c>
      <c r="D111" s="69">
        <f t="shared" si="2"/>
        <v>0</v>
      </c>
      <c r="E111" s="68">
        <f t="shared" si="3"/>
        <v>0</v>
      </c>
      <c r="F111" s="69">
        <f t="shared" si="4"/>
        <v>0</v>
      </c>
      <c r="G111" s="68">
        <f t="shared" si="5"/>
        <v>700</v>
      </c>
      <c r="H111" s="69">
        <f t="shared" si="6"/>
        <v>1044.2607122345876</v>
      </c>
      <c r="I111" s="68">
        <f t="shared" si="7"/>
        <v>500</v>
      </c>
      <c r="J111" s="69">
        <f t="shared" si="8"/>
        <v>16926.099747554432</v>
      </c>
      <c r="K111" s="68">
        <f t="shared" si="9"/>
        <v>1000</v>
      </c>
      <c r="L111" s="69">
        <f t="shared" si="10"/>
        <v>33852.199495108864</v>
      </c>
      <c r="M111" s="68">
        <f t="shared" si="11"/>
        <v>0</v>
      </c>
      <c r="N111" s="69">
        <f t="shared" si="12"/>
        <v>0</v>
      </c>
      <c r="O111" s="68">
        <f t="shared" si="13"/>
        <v>0</v>
      </c>
      <c r="P111" s="69">
        <f t="shared" si="14"/>
        <v>0</v>
      </c>
      <c r="Q111" s="68">
        <f t="shared" si="15"/>
        <v>0</v>
      </c>
      <c r="R111" s="69">
        <f t="shared" si="16"/>
        <v>0</v>
      </c>
      <c r="S111" s="68">
        <f t="shared" si="17"/>
        <v>0</v>
      </c>
      <c r="T111" s="69">
        <f t="shared" si="18"/>
        <v>0</v>
      </c>
      <c r="U111" s="65">
        <f t="shared" si="19"/>
        <v>0</v>
      </c>
      <c r="V111" s="58">
        <f t="shared" si="20"/>
        <v>0</v>
      </c>
    </row>
    <row r="112" spans="2:22" ht="13.5" customHeight="1">
      <c r="B112" s="62">
        <f t="shared" si="0"/>
        <v>86</v>
      </c>
      <c r="C112" s="68">
        <f t="shared" si="1"/>
        <v>0</v>
      </c>
      <c r="D112" s="69">
        <f t="shared" si="2"/>
        <v>0</v>
      </c>
      <c r="E112" s="68">
        <f t="shared" si="3"/>
        <v>0</v>
      </c>
      <c r="F112" s="69">
        <f t="shared" si="4"/>
        <v>0</v>
      </c>
      <c r="G112" s="68">
        <f t="shared" si="5"/>
        <v>700</v>
      </c>
      <c r="H112" s="69">
        <f t="shared" si="6"/>
        <v>345.69513186889833</v>
      </c>
      <c r="I112" s="68">
        <f t="shared" si="7"/>
        <v>500</v>
      </c>
      <c r="J112" s="69">
        <f t="shared" si="8"/>
        <v>16480.853413379613</v>
      </c>
      <c r="K112" s="68">
        <f t="shared" si="9"/>
        <v>1000</v>
      </c>
      <c r="L112" s="69">
        <f t="shared" si="10"/>
        <v>32961.706826759226</v>
      </c>
      <c r="M112" s="68">
        <f t="shared" si="11"/>
        <v>0</v>
      </c>
      <c r="N112" s="69">
        <f t="shared" si="12"/>
        <v>0</v>
      </c>
      <c r="O112" s="68">
        <f t="shared" si="13"/>
        <v>0</v>
      </c>
      <c r="P112" s="69">
        <f t="shared" si="14"/>
        <v>0</v>
      </c>
      <c r="Q112" s="68">
        <f t="shared" si="15"/>
        <v>0</v>
      </c>
      <c r="R112" s="69">
        <f t="shared" si="16"/>
        <v>0</v>
      </c>
      <c r="S112" s="68">
        <f t="shared" si="17"/>
        <v>0</v>
      </c>
      <c r="T112" s="69">
        <f t="shared" si="18"/>
        <v>0</v>
      </c>
      <c r="U112" s="65">
        <f t="shared" si="19"/>
        <v>0</v>
      </c>
      <c r="V112" s="58">
        <f t="shared" si="20"/>
        <v>0</v>
      </c>
    </row>
    <row r="113" spans="2:22" ht="13.5" customHeight="1">
      <c r="B113" s="62">
        <f t="shared" si="0"/>
        <v>87</v>
      </c>
      <c r="C113" s="68">
        <f t="shared" si="1"/>
        <v>0</v>
      </c>
      <c r="D113" s="69">
        <f t="shared" si="2"/>
        <v>0</v>
      </c>
      <c r="E113" s="68">
        <f t="shared" si="3"/>
        <v>0</v>
      </c>
      <c r="F113" s="69">
        <f t="shared" si="4"/>
        <v>0</v>
      </c>
      <c r="G113" s="68">
        <f t="shared" si="5"/>
        <v>345.69513186889833</v>
      </c>
      <c r="H113" s="69">
        <f t="shared" si="6"/>
        <v>0</v>
      </c>
      <c r="I113" s="68">
        <f t="shared" si="7"/>
        <v>854.30486813110167</v>
      </c>
      <c r="J113" s="69">
        <f t="shared" si="8"/>
        <v>15678.637040399341</v>
      </c>
      <c r="K113" s="68">
        <f t="shared" si="9"/>
        <v>1000</v>
      </c>
      <c r="L113" s="69">
        <f t="shared" si="10"/>
        <v>32068.245849515093</v>
      </c>
      <c r="M113" s="68">
        <f t="shared" si="11"/>
        <v>0</v>
      </c>
      <c r="N113" s="69">
        <f t="shared" si="12"/>
        <v>0</v>
      </c>
      <c r="O113" s="68">
        <f t="shared" si="13"/>
        <v>0</v>
      </c>
      <c r="P113" s="69">
        <f t="shared" si="14"/>
        <v>0</v>
      </c>
      <c r="Q113" s="68">
        <f t="shared" si="15"/>
        <v>0</v>
      </c>
      <c r="R113" s="69">
        <f t="shared" si="16"/>
        <v>0</v>
      </c>
      <c r="S113" s="68">
        <f t="shared" si="17"/>
        <v>0</v>
      </c>
      <c r="T113" s="69">
        <f t="shared" si="18"/>
        <v>0</v>
      </c>
      <c r="U113" s="65">
        <f t="shared" si="19"/>
        <v>0</v>
      </c>
      <c r="V113" s="58">
        <f t="shared" si="20"/>
        <v>0</v>
      </c>
    </row>
    <row r="114" spans="2:22" ht="13.5" customHeight="1">
      <c r="B114" s="62">
        <f t="shared" si="0"/>
        <v>88</v>
      </c>
      <c r="C114" s="68">
        <f t="shared" si="1"/>
        <v>0</v>
      </c>
      <c r="D114" s="69">
        <f t="shared" si="2"/>
        <v>0</v>
      </c>
      <c r="E114" s="68">
        <f t="shared" si="3"/>
        <v>0</v>
      </c>
      <c r="F114" s="69">
        <f t="shared" si="4"/>
        <v>0</v>
      </c>
      <c r="G114" s="68">
        <f t="shared" si="5"/>
        <v>0</v>
      </c>
      <c r="H114" s="69">
        <f t="shared" si="6"/>
        <v>0</v>
      </c>
      <c r="I114" s="68">
        <f t="shared" si="7"/>
        <v>1200</v>
      </c>
      <c r="J114" s="69">
        <f t="shared" si="8"/>
        <v>14526.89916386734</v>
      </c>
      <c r="K114" s="68">
        <f t="shared" si="9"/>
        <v>1000</v>
      </c>
      <c r="L114" s="69">
        <f t="shared" si="10"/>
        <v>31171.80666901348</v>
      </c>
      <c r="M114" s="68">
        <f t="shared" si="11"/>
        <v>0</v>
      </c>
      <c r="N114" s="69">
        <f t="shared" si="12"/>
        <v>0</v>
      </c>
      <c r="O114" s="68">
        <f t="shared" si="13"/>
        <v>0</v>
      </c>
      <c r="P114" s="69">
        <f t="shared" si="14"/>
        <v>0</v>
      </c>
      <c r="Q114" s="68">
        <f t="shared" si="15"/>
        <v>0</v>
      </c>
      <c r="R114" s="69">
        <f t="shared" si="16"/>
        <v>0</v>
      </c>
      <c r="S114" s="68">
        <f t="shared" si="17"/>
        <v>0</v>
      </c>
      <c r="T114" s="69">
        <f t="shared" si="18"/>
        <v>0</v>
      </c>
      <c r="U114" s="65">
        <f t="shared" si="19"/>
        <v>0</v>
      </c>
      <c r="V114" s="58">
        <f t="shared" si="20"/>
        <v>0</v>
      </c>
    </row>
    <row r="115" spans="2:22" ht="13.5" customHeight="1">
      <c r="B115" s="62">
        <f t="shared" si="0"/>
        <v>89</v>
      </c>
      <c r="C115" s="68">
        <f t="shared" si="1"/>
        <v>0</v>
      </c>
      <c r="D115" s="69">
        <f t="shared" si="2"/>
        <v>0</v>
      </c>
      <c r="E115" s="68">
        <f t="shared" si="3"/>
        <v>0</v>
      </c>
      <c r="F115" s="69">
        <f t="shared" si="4"/>
        <v>0</v>
      </c>
      <c r="G115" s="68">
        <f t="shared" si="5"/>
        <v>0</v>
      </c>
      <c r="H115" s="69">
        <f t="shared" si="6"/>
        <v>0</v>
      </c>
      <c r="I115" s="68">
        <f t="shared" si="7"/>
        <v>1200</v>
      </c>
      <c r="J115" s="69">
        <f t="shared" si="8"/>
        <v>13371.322161080232</v>
      </c>
      <c r="K115" s="68">
        <f t="shared" si="9"/>
        <v>1000</v>
      </c>
      <c r="L115" s="69">
        <f t="shared" si="10"/>
        <v>30272.379357910195</v>
      </c>
      <c r="M115" s="68">
        <f t="shared" si="11"/>
        <v>0</v>
      </c>
      <c r="N115" s="69">
        <f t="shared" si="12"/>
        <v>0</v>
      </c>
      <c r="O115" s="68">
        <f t="shared" si="13"/>
        <v>0</v>
      </c>
      <c r="P115" s="69">
        <f t="shared" si="14"/>
        <v>0</v>
      </c>
      <c r="Q115" s="68">
        <f t="shared" si="15"/>
        <v>0</v>
      </c>
      <c r="R115" s="69">
        <f t="shared" si="16"/>
        <v>0</v>
      </c>
      <c r="S115" s="68">
        <f t="shared" si="17"/>
        <v>0</v>
      </c>
      <c r="T115" s="69">
        <f t="shared" si="18"/>
        <v>0</v>
      </c>
      <c r="U115" s="65">
        <f t="shared" si="19"/>
        <v>0</v>
      </c>
      <c r="V115" s="58">
        <f t="shared" si="20"/>
        <v>0</v>
      </c>
    </row>
    <row r="116" spans="2:22" ht="13.5" customHeight="1">
      <c r="B116" s="62">
        <f t="shared" si="0"/>
        <v>90</v>
      </c>
      <c r="C116" s="68">
        <f t="shared" si="1"/>
        <v>0</v>
      </c>
      <c r="D116" s="69">
        <f t="shared" si="2"/>
        <v>0</v>
      </c>
      <c r="E116" s="68">
        <f t="shared" si="3"/>
        <v>0</v>
      </c>
      <c r="F116" s="69">
        <f t="shared" si="4"/>
        <v>0</v>
      </c>
      <c r="G116" s="68">
        <f t="shared" si="5"/>
        <v>0</v>
      </c>
      <c r="H116" s="69">
        <f t="shared" si="6"/>
        <v>0</v>
      </c>
      <c r="I116" s="68">
        <f t="shared" si="7"/>
        <v>1200</v>
      </c>
      <c r="J116" s="69">
        <f t="shared" si="8"/>
        <v>12211.893234950501</v>
      </c>
      <c r="K116" s="68">
        <f t="shared" si="9"/>
        <v>1000</v>
      </c>
      <c r="L116" s="69">
        <f t="shared" si="10"/>
        <v>29369.953955769899</v>
      </c>
      <c r="M116" s="68">
        <f t="shared" si="11"/>
        <v>0</v>
      </c>
      <c r="N116" s="69">
        <f t="shared" si="12"/>
        <v>0</v>
      </c>
      <c r="O116" s="68">
        <f t="shared" si="13"/>
        <v>0</v>
      </c>
      <c r="P116" s="69">
        <f t="shared" si="14"/>
        <v>0</v>
      </c>
      <c r="Q116" s="68">
        <f t="shared" si="15"/>
        <v>0</v>
      </c>
      <c r="R116" s="69">
        <f t="shared" si="16"/>
        <v>0</v>
      </c>
      <c r="S116" s="68">
        <f t="shared" si="17"/>
        <v>0</v>
      </c>
      <c r="T116" s="69">
        <f t="shared" si="18"/>
        <v>0</v>
      </c>
      <c r="U116" s="65">
        <f t="shared" si="19"/>
        <v>0</v>
      </c>
      <c r="V116" s="58">
        <f t="shared" si="20"/>
        <v>0</v>
      </c>
    </row>
    <row r="117" spans="2:22" ht="13.5" customHeight="1">
      <c r="B117" s="62">
        <f t="shared" si="0"/>
        <v>91</v>
      </c>
      <c r="C117" s="68">
        <f t="shared" si="1"/>
        <v>0</v>
      </c>
      <c r="D117" s="69">
        <f t="shared" si="2"/>
        <v>0</v>
      </c>
      <c r="E117" s="68">
        <f t="shared" si="3"/>
        <v>0</v>
      </c>
      <c r="F117" s="69">
        <f t="shared" si="4"/>
        <v>0</v>
      </c>
      <c r="G117" s="68">
        <f t="shared" si="5"/>
        <v>0</v>
      </c>
      <c r="H117" s="69">
        <f t="shared" si="6"/>
        <v>0</v>
      </c>
      <c r="I117" s="68">
        <f t="shared" si="7"/>
        <v>1200</v>
      </c>
      <c r="J117" s="69">
        <f t="shared" si="8"/>
        <v>11048.59954573367</v>
      </c>
      <c r="K117" s="68">
        <f t="shared" si="9"/>
        <v>1000</v>
      </c>
      <c r="L117" s="69">
        <f t="shared" si="10"/>
        <v>28464.520468955801</v>
      </c>
      <c r="M117" s="68">
        <f t="shared" si="11"/>
        <v>0</v>
      </c>
      <c r="N117" s="69">
        <f t="shared" si="12"/>
        <v>0</v>
      </c>
      <c r="O117" s="68">
        <f t="shared" si="13"/>
        <v>0</v>
      </c>
      <c r="P117" s="69">
        <f t="shared" si="14"/>
        <v>0</v>
      </c>
      <c r="Q117" s="68">
        <f t="shared" si="15"/>
        <v>0</v>
      </c>
      <c r="R117" s="69">
        <f t="shared" si="16"/>
        <v>0</v>
      </c>
      <c r="S117" s="68">
        <f t="shared" si="17"/>
        <v>0</v>
      </c>
      <c r="T117" s="69">
        <f t="shared" si="18"/>
        <v>0</v>
      </c>
      <c r="U117" s="65">
        <f t="shared" si="19"/>
        <v>0</v>
      </c>
      <c r="V117" s="58">
        <f t="shared" si="20"/>
        <v>0</v>
      </c>
    </row>
    <row r="118" spans="2:22" ht="13.5" customHeight="1">
      <c r="B118" s="62">
        <f t="shared" si="0"/>
        <v>92</v>
      </c>
      <c r="C118" s="68">
        <f t="shared" si="1"/>
        <v>0</v>
      </c>
      <c r="D118" s="69">
        <f t="shared" si="2"/>
        <v>0</v>
      </c>
      <c r="E118" s="68">
        <f t="shared" si="3"/>
        <v>0</v>
      </c>
      <c r="F118" s="69">
        <f t="shared" si="4"/>
        <v>0</v>
      </c>
      <c r="G118" s="68">
        <f t="shared" si="5"/>
        <v>0</v>
      </c>
      <c r="H118" s="69">
        <f t="shared" si="6"/>
        <v>0</v>
      </c>
      <c r="I118" s="68">
        <f t="shared" si="7"/>
        <v>1200</v>
      </c>
      <c r="J118" s="69">
        <f t="shared" si="8"/>
        <v>9881.4282108861171</v>
      </c>
      <c r="K118" s="68">
        <f t="shared" si="9"/>
        <v>1000</v>
      </c>
      <c r="L118" s="69">
        <f t="shared" si="10"/>
        <v>27556.06887051899</v>
      </c>
      <c r="M118" s="68">
        <f t="shared" si="11"/>
        <v>0</v>
      </c>
      <c r="N118" s="69">
        <f t="shared" si="12"/>
        <v>0</v>
      </c>
      <c r="O118" s="68">
        <f t="shared" si="13"/>
        <v>0</v>
      </c>
      <c r="P118" s="69">
        <f t="shared" si="14"/>
        <v>0</v>
      </c>
      <c r="Q118" s="68">
        <f t="shared" si="15"/>
        <v>0</v>
      </c>
      <c r="R118" s="69">
        <f t="shared" si="16"/>
        <v>0</v>
      </c>
      <c r="S118" s="68">
        <f t="shared" si="17"/>
        <v>0</v>
      </c>
      <c r="T118" s="69">
        <f t="shared" si="18"/>
        <v>0</v>
      </c>
      <c r="U118" s="65">
        <f t="shared" si="19"/>
        <v>0</v>
      </c>
      <c r="V118" s="58">
        <f t="shared" si="20"/>
        <v>0</v>
      </c>
    </row>
    <row r="119" spans="2:22" ht="13.5" customHeight="1">
      <c r="B119" s="62">
        <f t="shared" si="0"/>
        <v>93</v>
      </c>
      <c r="C119" s="68">
        <f t="shared" si="1"/>
        <v>0</v>
      </c>
      <c r="D119" s="69">
        <f t="shared" si="2"/>
        <v>0</v>
      </c>
      <c r="E119" s="68">
        <f t="shared" si="3"/>
        <v>0</v>
      </c>
      <c r="F119" s="69">
        <f t="shared" si="4"/>
        <v>0</v>
      </c>
      <c r="G119" s="68">
        <f t="shared" si="5"/>
        <v>0</v>
      </c>
      <c r="H119" s="69">
        <f t="shared" si="6"/>
        <v>0</v>
      </c>
      <c r="I119" s="68">
        <f t="shared" si="7"/>
        <v>1200</v>
      </c>
      <c r="J119" s="69">
        <f t="shared" si="8"/>
        <v>8710.3663049224051</v>
      </c>
      <c r="K119" s="68">
        <f t="shared" si="9"/>
        <v>1000</v>
      </c>
      <c r="L119" s="69">
        <f t="shared" si="10"/>
        <v>26644.589100087389</v>
      </c>
      <c r="M119" s="68">
        <f t="shared" si="11"/>
        <v>0</v>
      </c>
      <c r="N119" s="69">
        <f t="shared" si="12"/>
        <v>0</v>
      </c>
      <c r="O119" s="68">
        <f t="shared" si="13"/>
        <v>0</v>
      </c>
      <c r="P119" s="69">
        <f t="shared" si="14"/>
        <v>0</v>
      </c>
      <c r="Q119" s="68">
        <f t="shared" si="15"/>
        <v>0</v>
      </c>
      <c r="R119" s="69">
        <f t="shared" si="16"/>
        <v>0</v>
      </c>
      <c r="S119" s="68">
        <f t="shared" si="17"/>
        <v>0</v>
      </c>
      <c r="T119" s="69">
        <f t="shared" si="18"/>
        <v>0</v>
      </c>
      <c r="U119" s="65">
        <f t="shared" si="19"/>
        <v>0</v>
      </c>
      <c r="V119" s="58">
        <f t="shared" si="20"/>
        <v>0</v>
      </c>
    </row>
    <row r="120" spans="2:22" ht="13.5" customHeight="1">
      <c r="B120" s="62">
        <f t="shared" si="0"/>
        <v>94</v>
      </c>
      <c r="C120" s="68">
        <f t="shared" si="1"/>
        <v>0</v>
      </c>
      <c r="D120" s="69">
        <f t="shared" si="2"/>
        <v>0</v>
      </c>
      <c r="E120" s="68">
        <f t="shared" si="3"/>
        <v>0</v>
      </c>
      <c r="F120" s="69">
        <f t="shared" si="4"/>
        <v>0</v>
      </c>
      <c r="G120" s="68">
        <f t="shared" si="5"/>
        <v>0</v>
      </c>
      <c r="H120" s="69">
        <f t="shared" si="6"/>
        <v>0</v>
      </c>
      <c r="I120" s="68">
        <f t="shared" si="7"/>
        <v>1200</v>
      </c>
      <c r="J120" s="69">
        <f t="shared" si="8"/>
        <v>7535.4008592721466</v>
      </c>
      <c r="K120" s="68">
        <f t="shared" si="9"/>
        <v>1000</v>
      </c>
      <c r="L120" s="69">
        <f t="shared" si="10"/>
        <v>25730.071063754349</v>
      </c>
      <c r="M120" s="68">
        <f t="shared" si="11"/>
        <v>0</v>
      </c>
      <c r="N120" s="69">
        <f t="shared" si="12"/>
        <v>0</v>
      </c>
      <c r="O120" s="68">
        <f t="shared" si="13"/>
        <v>0</v>
      </c>
      <c r="P120" s="69">
        <f t="shared" si="14"/>
        <v>0</v>
      </c>
      <c r="Q120" s="68">
        <f t="shared" si="15"/>
        <v>0</v>
      </c>
      <c r="R120" s="69">
        <f t="shared" si="16"/>
        <v>0</v>
      </c>
      <c r="S120" s="68">
        <f t="shared" si="17"/>
        <v>0</v>
      </c>
      <c r="T120" s="69">
        <f t="shared" si="18"/>
        <v>0</v>
      </c>
      <c r="U120" s="65">
        <f t="shared" si="19"/>
        <v>0</v>
      </c>
      <c r="V120" s="58">
        <f t="shared" si="20"/>
        <v>0</v>
      </c>
    </row>
    <row r="121" spans="2:22" ht="13.5" customHeight="1">
      <c r="B121" s="62">
        <f t="shared" si="0"/>
        <v>95</v>
      </c>
      <c r="C121" s="68">
        <f t="shared" si="1"/>
        <v>0</v>
      </c>
      <c r="D121" s="69">
        <f t="shared" si="2"/>
        <v>0</v>
      </c>
      <c r="E121" s="68">
        <f t="shared" si="3"/>
        <v>0</v>
      </c>
      <c r="F121" s="69">
        <f t="shared" si="4"/>
        <v>0</v>
      </c>
      <c r="G121" s="68">
        <f t="shared" si="5"/>
        <v>0</v>
      </c>
      <c r="H121" s="69">
        <f t="shared" si="6"/>
        <v>0</v>
      </c>
      <c r="I121" s="68">
        <f t="shared" si="7"/>
        <v>1200</v>
      </c>
      <c r="J121" s="69">
        <f t="shared" si="8"/>
        <v>6356.5188621363877</v>
      </c>
      <c r="K121" s="68">
        <f t="shared" si="9"/>
        <v>1000</v>
      </c>
      <c r="L121" s="69">
        <f t="shared" si="10"/>
        <v>24812.504633966866</v>
      </c>
      <c r="M121" s="68">
        <f t="shared" si="11"/>
        <v>0</v>
      </c>
      <c r="N121" s="69">
        <f t="shared" si="12"/>
        <v>0</v>
      </c>
      <c r="O121" s="68">
        <f t="shared" si="13"/>
        <v>0</v>
      </c>
      <c r="P121" s="69">
        <f t="shared" si="14"/>
        <v>0</v>
      </c>
      <c r="Q121" s="68">
        <f t="shared" si="15"/>
        <v>0</v>
      </c>
      <c r="R121" s="69">
        <f t="shared" si="16"/>
        <v>0</v>
      </c>
      <c r="S121" s="68">
        <f t="shared" si="17"/>
        <v>0</v>
      </c>
      <c r="T121" s="69">
        <f t="shared" si="18"/>
        <v>0</v>
      </c>
      <c r="U121" s="65">
        <f t="shared" si="19"/>
        <v>0</v>
      </c>
      <c r="V121" s="58">
        <f t="shared" si="20"/>
        <v>0</v>
      </c>
    </row>
    <row r="122" spans="2:22" ht="13.5" customHeight="1">
      <c r="B122" s="62">
        <f t="shared" si="0"/>
        <v>96</v>
      </c>
      <c r="C122" s="68">
        <f t="shared" si="1"/>
        <v>0</v>
      </c>
      <c r="D122" s="69">
        <f t="shared" si="2"/>
        <v>0</v>
      </c>
      <c r="E122" s="68">
        <f t="shared" si="3"/>
        <v>0</v>
      </c>
      <c r="F122" s="69">
        <f t="shared" si="4"/>
        <v>0</v>
      </c>
      <c r="G122" s="68">
        <f t="shared" si="5"/>
        <v>0</v>
      </c>
      <c r="H122" s="69">
        <f t="shared" si="6"/>
        <v>0</v>
      </c>
      <c r="I122" s="68">
        <f t="shared" si="7"/>
        <v>1200</v>
      </c>
      <c r="J122" s="69">
        <f t="shared" si="8"/>
        <v>5173.7072583435092</v>
      </c>
      <c r="K122" s="68">
        <f t="shared" si="9"/>
        <v>1000</v>
      </c>
      <c r="L122" s="69">
        <f t="shared" si="10"/>
        <v>23891.879649413426</v>
      </c>
      <c r="M122" s="68">
        <f t="shared" si="11"/>
        <v>0</v>
      </c>
      <c r="N122" s="69">
        <f t="shared" si="12"/>
        <v>0</v>
      </c>
      <c r="O122" s="68">
        <f t="shared" si="13"/>
        <v>0</v>
      </c>
      <c r="P122" s="69">
        <f t="shared" si="14"/>
        <v>0</v>
      </c>
      <c r="Q122" s="68">
        <f t="shared" si="15"/>
        <v>0</v>
      </c>
      <c r="R122" s="69">
        <f t="shared" si="16"/>
        <v>0</v>
      </c>
      <c r="S122" s="68">
        <f t="shared" si="17"/>
        <v>0</v>
      </c>
      <c r="T122" s="69">
        <f t="shared" si="18"/>
        <v>0</v>
      </c>
      <c r="U122" s="65">
        <f t="shared" si="19"/>
        <v>0</v>
      </c>
      <c r="V122" s="58">
        <f t="shared" si="20"/>
        <v>0</v>
      </c>
    </row>
    <row r="123" spans="2:22" ht="13.5" customHeight="1">
      <c r="B123" s="62">
        <f t="shared" si="0"/>
        <v>97</v>
      </c>
      <c r="C123" s="68">
        <f t="shared" si="1"/>
        <v>0</v>
      </c>
      <c r="D123" s="69">
        <f t="shared" si="2"/>
        <v>0</v>
      </c>
      <c r="E123" s="68">
        <f t="shared" si="3"/>
        <v>0</v>
      </c>
      <c r="F123" s="69">
        <f t="shared" si="4"/>
        <v>0</v>
      </c>
      <c r="G123" s="68">
        <f t="shared" si="5"/>
        <v>0</v>
      </c>
      <c r="H123" s="69">
        <f t="shared" si="6"/>
        <v>0</v>
      </c>
      <c r="I123" s="68">
        <f t="shared" si="7"/>
        <v>1200</v>
      </c>
      <c r="J123" s="69">
        <f t="shared" si="8"/>
        <v>3986.9529492046545</v>
      </c>
      <c r="K123" s="68">
        <f t="shared" si="9"/>
        <v>1000</v>
      </c>
      <c r="L123" s="69">
        <f t="shared" si="10"/>
        <v>22968.185914911472</v>
      </c>
      <c r="M123" s="68">
        <f t="shared" si="11"/>
        <v>0</v>
      </c>
      <c r="N123" s="69">
        <f t="shared" si="12"/>
        <v>0</v>
      </c>
      <c r="O123" s="68">
        <f t="shared" si="13"/>
        <v>0</v>
      </c>
      <c r="P123" s="69">
        <f t="shared" si="14"/>
        <v>0</v>
      </c>
      <c r="Q123" s="68">
        <f t="shared" si="15"/>
        <v>0</v>
      </c>
      <c r="R123" s="69">
        <f t="shared" si="16"/>
        <v>0</v>
      </c>
      <c r="S123" s="68">
        <f t="shared" si="17"/>
        <v>0</v>
      </c>
      <c r="T123" s="69">
        <f t="shared" si="18"/>
        <v>0</v>
      </c>
      <c r="U123" s="65">
        <f t="shared" si="19"/>
        <v>0</v>
      </c>
      <c r="V123" s="58">
        <f t="shared" si="20"/>
        <v>0</v>
      </c>
    </row>
    <row r="124" spans="2:22" ht="13.5" customHeight="1">
      <c r="B124" s="62">
        <f t="shared" si="0"/>
        <v>98</v>
      </c>
      <c r="C124" s="68">
        <f t="shared" si="1"/>
        <v>0</v>
      </c>
      <c r="D124" s="69">
        <f t="shared" si="2"/>
        <v>0</v>
      </c>
      <c r="E124" s="68">
        <f t="shared" si="3"/>
        <v>0</v>
      </c>
      <c r="F124" s="69">
        <f t="shared" si="4"/>
        <v>0</v>
      </c>
      <c r="G124" s="68">
        <f t="shared" si="5"/>
        <v>0</v>
      </c>
      <c r="H124" s="69">
        <f t="shared" si="6"/>
        <v>0</v>
      </c>
      <c r="I124" s="68">
        <f t="shared" si="7"/>
        <v>1200</v>
      </c>
      <c r="J124" s="69">
        <f t="shared" si="8"/>
        <v>2796.2427923686701</v>
      </c>
      <c r="K124" s="68">
        <f t="shared" si="9"/>
        <v>1000</v>
      </c>
      <c r="L124" s="69">
        <f t="shared" si="10"/>
        <v>22041.413201294512</v>
      </c>
      <c r="M124" s="68">
        <f t="shared" si="11"/>
        <v>0</v>
      </c>
      <c r="N124" s="69">
        <f t="shared" si="12"/>
        <v>0</v>
      </c>
      <c r="O124" s="68">
        <f t="shared" si="13"/>
        <v>0</v>
      </c>
      <c r="P124" s="69">
        <f t="shared" si="14"/>
        <v>0</v>
      </c>
      <c r="Q124" s="68">
        <f t="shared" si="15"/>
        <v>0</v>
      </c>
      <c r="R124" s="69">
        <f t="shared" si="16"/>
        <v>0</v>
      </c>
      <c r="S124" s="68">
        <f t="shared" si="17"/>
        <v>0</v>
      </c>
      <c r="T124" s="69">
        <f t="shared" si="18"/>
        <v>0</v>
      </c>
      <c r="U124" s="65">
        <f t="shared" si="19"/>
        <v>0</v>
      </c>
      <c r="V124" s="58">
        <f t="shared" si="20"/>
        <v>0</v>
      </c>
    </row>
    <row r="125" spans="2:22" ht="13.5" customHeight="1">
      <c r="B125" s="62">
        <f t="shared" si="0"/>
        <v>99</v>
      </c>
      <c r="C125" s="68">
        <f t="shared" si="1"/>
        <v>0</v>
      </c>
      <c r="D125" s="69">
        <f t="shared" si="2"/>
        <v>0</v>
      </c>
      <c r="E125" s="68">
        <f t="shared" si="3"/>
        <v>0</v>
      </c>
      <c r="F125" s="69">
        <f t="shared" si="4"/>
        <v>0</v>
      </c>
      <c r="G125" s="68">
        <f t="shared" si="5"/>
        <v>0</v>
      </c>
      <c r="H125" s="69">
        <f t="shared" si="6"/>
        <v>0</v>
      </c>
      <c r="I125" s="68">
        <f t="shared" si="7"/>
        <v>1200</v>
      </c>
      <c r="J125" s="69">
        <f t="shared" si="8"/>
        <v>1601.5636016765657</v>
      </c>
      <c r="K125" s="68">
        <f t="shared" si="9"/>
        <v>1000</v>
      </c>
      <c r="L125" s="69">
        <f t="shared" si="10"/>
        <v>21111.55124529883</v>
      </c>
      <c r="M125" s="68">
        <f t="shared" si="11"/>
        <v>0</v>
      </c>
      <c r="N125" s="69">
        <f t="shared" si="12"/>
        <v>0</v>
      </c>
      <c r="O125" s="68">
        <f t="shared" si="13"/>
        <v>0</v>
      </c>
      <c r="P125" s="69">
        <f t="shared" si="14"/>
        <v>0</v>
      </c>
      <c r="Q125" s="68">
        <f t="shared" si="15"/>
        <v>0</v>
      </c>
      <c r="R125" s="69">
        <f t="shared" si="16"/>
        <v>0</v>
      </c>
      <c r="S125" s="68">
        <f t="shared" si="17"/>
        <v>0</v>
      </c>
      <c r="T125" s="69">
        <f t="shared" si="18"/>
        <v>0</v>
      </c>
      <c r="U125" s="65">
        <f t="shared" si="19"/>
        <v>0</v>
      </c>
      <c r="V125" s="58">
        <f t="shared" si="20"/>
        <v>0</v>
      </c>
    </row>
    <row r="126" spans="2:22" ht="13.5" customHeight="1">
      <c r="B126" s="62">
        <f t="shared" si="0"/>
        <v>100</v>
      </c>
      <c r="C126" s="68">
        <f t="shared" si="1"/>
        <v>0</v>
      </c>
      <c r="D126" s="69">
        <f t="shared" si="2"/>
        <v>0</v>
      </c>
      <c r="E126" s="68">
        <f t="shared" si="3"/>
        <v>0</v>
      </c>
      <c r="F126" s="69">
        <f t="shared" si="4"/>
        <v>0</v>
      </c>
      <c r="G126" s="68">
        <f t="shared" si="5"/>
        <v>0</v>
      </c>
      <c r="H126" s="69">
        <f t="shared" si="6"/>
        <v>0</v>
      </c>
      <c r="I126" s="68">
        <f t="shared" si="7"/>
        <v>1200</v>
      </c>
      <c r="J126" s="69">
        <f t="shared" si="8"/>
        <v>402.90214701548757</v>
      </c>
      <c r="K126" s="68">
        <f t="shared" si="9"/>
        <v>1000</v>
      </c>
      <c r="L126" s="69">
        <f t="shared" si="10"/>
        <v>20178.589749449828</v>
      </c>
      <c r="M126" s="68">
        <f t="shared" si="11"/>
        <v>0</v>
      </c>
      <c r="N126" s="69">
        <f t="shared" si="12"/>
        <v>0</v>
      </c>
      <c r="O126" s="68">
        <f t="shared" si="13"/>
        <v>0</v>
      </c>
      <c r="P126" s="69">
        <f t="shared" si="14"/>
        <v>0</v>
      </c>
      <c r="Q126" s="68">
        <f t="shared" si="15"/>
        <v>0</v>
      </c>
      <c r="R126" s="69">
        <f t="shared" si="16"/>
        <v>0</v>
      </c>
      <c r="S126" s="68">
        <f t="shared" si="17"/>
        <v>0</v>
      </c>
      <c r="T126" s="69">
        <f t="shared" si="18"/>
        <v>0</v>
      </c>
      <c r="U126" s="65">
        <f t="shared" si="19"/>
        <v>0</v>
      </c>
      <c r="V126" s="58">
        <f t="shared" si="20"/>
        <v>0</v>
      </c>
    </row>
    <row r="127" spans="2:22" ht="13.5" customHeight="1">
      <c r="B127" s="62">
        <f t="shared" si="0"/>
        <v>101</v>
      </c>
      <c r="C127" s="68">
        <f t="shared" si="1"/>
        <v>0</v>
      </c>
      <c r="D127" s="69">
        <f t="shared" si="2"/>
        <v>0</v>
      </c>
      <c r="E127" s="68">
        <f t="shared" si="3"/>
        <v>0</v>
      </c>
      <c r="F127" s="69">
        <f t="shared" si="4"/>
        <v>0</v>
      </c>
      <c r="G127" s="68">
        <f t="shared" si="5"/>
        <v>0</v>
      </c>
      <c r="H127" s="69">
        <f t="shared" si="6"/>
        <v>0</v>
      </c>
      <c r="I127" s="68">
        <f t="shared" si="7"/>
        <v>402.90214701548757</v>
      </c>
      <c r="J127" s="69">
        <f t="shared" si="8"/>
        <v>0</v>
      </c>
      <c r="K127" s="68">
        <f t="shared" si="9"/>
        <v>1797.0978529845124</v>
      </c>
      <c r="L127" s="69">
        <f t="shared" si="10"/>
        <v>18442.763536120201</v>
      </c>
      <c r="M127" s="68">
        <f t="shared" si="11"/>
        <v>0</v>
      </c>
      <c r="N127" s="69">
        <f t="shared" si="12"/>
        <v>0</v>
      </c>
      <c r="O127" s="68">
        <f t="shared" si="13"/>
        <v>0</v>
      </c>
      <c r="P127" s="69">
        <f t="shared" si="14"/>
        <v>0</v>
      </c>
      <c r="Q127" s="68">
        <f t="shared" si="15"/>
        <v>0</v>
      </c>
      <c r="R127" s="69">
        <f t="shared" si="16"/>
        <v>0</v>
      </c>
      <c r="S127" s="68">
        <f t="shared" si="17"/>
        <v>0</v>
      </c>
      <c r="T127" s="69">
        <f t="shared" si="18"/>
        <v>0</v>
      </c>
      <c r="U127" s="65">
        <f t="shared" si="19"/>
        <v>0</v>
      </c>
      <c r="V127" s="58">
        <f t="shared" si="20"/>
        <v>0</v>
      </c>
    </row>
    <row r="128" spans="2:22" ht="13.5" customHeight="1">
      <c r="B128" s="62">
        <f t="shared" si="0"/>
        <v>102</v>
      </c>
      <c r="C128" s="68">
        <f t="shared" si="1"/>
        <v>0</v>
      </c>
      <c r="D128" s="69">
        <f t="shared" si="2"/>
        <v>0</v>
      </c>
      <c r="E128" s="68">
        <f t="shared" si="3"/>
        <v>0</v>
      </c>
      <c r="F128" s="69">
        <f t="shared" si="4"/>
        <v>0</v>
      </c>
      <c r="G128" s="68">
        <f t="shared" si="5"/>
        <v>0</v>
      </c>
      <c r="H128" s="69">
        <f t="shared" si="6"/>
        <v>0</v>
      </c>
      <c r="I128" s="68">
        <f t="shared" si="7"/>
        <v>0</v>
      </c>
      <c r="J128" s="69">
        <f t="shared" si="8"/>
        <v>0</v>
      </c>
      <c r="K128" s="68">
        <f t="shared" si="9"/>
        <v>2200</v>
      </c>
      <c r="L128" s="69">
        <f t="shared" si="10"/>
        <v>16296.906081240602</v>
      </c>
      <c r="M128" s="68">
        <f t="shared" si="11"/>
        <v>0</v>
      </c>
      <c r="N128" s="69">
        <f t="shared" si="12"/>
        <v>0</v>
      </c>
      <c r="O128" s="68">
        <f t="shared" si="13"/>
        <v>0</v>
      </c>
      <c r="P128" s="69">
        <f t="shared" si="14"/>
        <v>0</v>
      </c>
      <c r="Q128" s="68">
        <f t="shared" si="15"/>
        <v>0</v>
      </c>
      <c r="R128" s="69">
        <f t="shared" si="16"/>
        <v>0</v>
      </c>
      <c r="S128" s="68">
        <f t="shared" si="17"/>
        <v>0</v>
      </c>
      <c r="T128" s="69">
        <f t="shared" si="18"/>
        <v>0</v>
      </c>
      <c r="U128" s="65">
        <f t="shared" si="19"/>
        <v>0</v>
      </c>
      <c r="V128" s="58">
        <f t="shared" si="20"/>
        <v>0</v>
      </c>
    </row>
    <row r="129" spans="2:22" ht="13.5" customHeight="1">
      <c r="B129" s="62">
        <f t="shared" si="0"/>
        <v>103</v>
      </c>
      <c r="C129" s="68">
        <f t="shared" si="1"/>
        <v>0</v>
      </c>
      <c r="D129" s="69">
        <f t="shared" si="2"/>
        <v>0</v>
      </c>
      <c r="E129" s="68">
        <f t="shared" si="3"/>
        <v>0</v>
      </c>
      <c r="F129" s="69">
        <f t="shared" si="4"/>
        <v>0</v>
      </c>
      <c r="G129" s="68">
        <f t="shared" si="5"/>
        <v>0</v>
      </c>
      <c r="H129" s="69">
        <f t="shared" si="6"/>
        <v>0</v>
      </c>
      <c r="I129" s="68">
        <f t="shared" si="7"/>
        <v>0</v>
      </c>
      <c r="J129" s="69">
        <f t="shared" si="8"/>
        <v>0</v>
      </c>
      <c r="K129" s="68">
        <f t="shared" si="9"/>
        <v>2200</v>
      </c>
      <c r="L129" s="69">
        <f t="shared" si="10"/>
        <v>14143.895768178072</v>
      </c>
      <c r="M129" s="68">
        <f t="shared" si="11"/>
        <v>0</v>
      </c>
      <c r="N129" s="69">
        <f t="shared" si="12"/>
        <v>0</v>
      </c>
      <c r="O129" s="68">
        <f t="shared" si="13"/>
        <v>0</v>
      </c>
      <c r="P129" s="69">
        <f t="shared" si="14"/>
        <v>0</v>
      </c>
      <c r="Q129" s="68">
        <f t="shared" si="15"/>
        <v>0</v>
      </c>
      <c r="R129" s="69">
        <f t="shared" si="16"/>
        <v>0</v>
      </c>
      <c r="S129" s="68">
        <f t="shared" si="17"/>
        <v>0</v>
      </c>
      <c r="T129" s="69">
        <f t="shared" si="18"/>
        <v>0</v>
      </c>
      <c r="U129" s="65">
        <f t="shared" si="19"/>
        <v>0</v>
      </c>
      <c r="V129" s="58">
        <f t="shared" si="20"/>
        <v>0</v>
      </c>
    </row>
    <row r="130" spans="2:22" ht="13.5" customHeight="1">
      <c r="B130" s="62">
        <f t="shared" si="0"/>
        <v>104</v>
      </c>
      <c r="C130" s="68">
        <f t="shared" si="1"/>
        <v>0</v>
      </c>
      <c r="D130" s="69">
        <f t="shared" si="2"/>
        <v>0</v>
      </c>
      <c r="E130" s="68">
        <f t="shared" si="3"/>
        <v>0</v>
      </c>
      <c r="F130" s="69">
        <f t="shared" si="4"/>
        <v>0</v>
      </c>
      <c r="G130" s="68">
        <f t="shared" si="5"/>
        <v>0</v>
      </c>
      <c r="H130" s="69">
        <f t="shared" si="6"/>
        <v>0</v>
      </c>
      <c r="I130" s="68">
        <f t="shared" si="7"/>
        <v>0</v>
      </c>
      <c r="J130" s="69">
        <f t="shared" si="8"/>
        <v>0</v>
      </c>
      <c r="K130" s="68">
        <f t="shared" si="9"/>
        <v>2200</v>
      </c>
      <c r="L130" s="69">
        <f t="shared" si="10"/>
        <v>11983.708754072</v>
      </c>
      <c r="M130" s="68">
        <f t="shared" si="11"/>
        <v>0</v>
      </c>
      <c r="N130" s="69">
        <f t="shared" si="12"/>
        <v>0</v>
      </c>
      <c r="O130" s="68">
        <f t="shared" si="13"/>
        <v>0</v>
      </c>
      <c r="P130" s="69">
        <f t="shared" si="14"/>
        <v>0</v>
      </c>
      <c r="Q130" s="68">
        <f t="shared" si="15"/>
        <v>0</v>
      </c>
      <c r="R130" s="69">
        <f t="shared" si="16"/>
        <v>0</v>
      </c>
      <c r="S130" s="68">
        <f t="shared" si="17"/>
        <v>0</v>
      </c>
      <c r="T130" s="69">
        <f t="shared" si="18"/>
        <v>0</v>
      </c>
      <c r="U130" s="65">
        <f t="shared" si="19"/>
        <v>0</v>
      </c>
      <c r="V130" s="58">
        <f t="shared" si="20"/>
        <v>0</v>
      </c>
    </row>
    <row r="131" spans="2:22" ht="13.5" customHeight="1">
      <c r="B131" s="62">
        <f t="shared" si="0"/>
        <v>105</v>
      </c>
      <c r="C131" s="68">
        <f t="shared" si="1"/>
        <v>0</v>
      </c>
      <c r="D131" s="69">
        <f t="shared" si="2"/>
        <v>0</v>
      </c>
      <c r="E131" s="68">
        <f t="shared" si="3"/>
        <v>0</v>
      </c>
      <c r="F131" s="69">
        <f t="shared" si="4"/>
        <v>0</v>
      </c>
      <c r="G131" s="68">
        <f t="shared" si="5"/>
        <v>0</v>
      </c>
      <c r="H131" s="69">
        <f t="shared" si="6"/>
        <v>0</v>
      </c>
      <c r="I131" s="68">
        <f t="shared" si="7"/>
        <v>0</v>
      </c>
      <c r="J131" s="69">
        <f t="shared" si="8"/>
        <v>0</v>
      </c>
      <c r="K131" s="68">
        <f t="shared" si="9"/>
        <v>2200</v>
      </c>
      <c r="L131" s="69">
        <f t="shared" si="10"/>
        <v>9816.3211165855737</v>
      </c>
      <c r="M131" s="68">
        <f t="shared" si="11"/>
        <v>0</v>
      </c>
      <c r="N131" s="69">
        <f t="shared" si="12"/>
        <v>0</v>
      </c>
      <c r="O131" s="68">
        <f t="shared" si="13"/>
        <v>0</v>
      </c>
      <c r="P131" s="69">
        <f t="shared" si="14"/>
        <v>0</v>
      </c>
      <c r="Q131" s="68">
        <f t="shared" si="15"/>
        <v>0</v>
      </c>
      <c r="R131" s="69">
        <f t="shared" si="16"/>
        <v>0</v>
      </c>
      <c r="S131" s="68">
        <f t="shared" si="17"/>
        <v>0</v>
      </c>
      <c r="T131" s="69">
        <f t="shared" si="18"/>
        <v>0</v>
      </c>
      <c r="U131" s="65">
        <f t="shared" si="19"/>
        <v>0</v>
      </c>
      <c r="V131" s="58">
        <f t="shared" si="20"/>
        <v>0</v>
      </c>
    </row>
    <row r="132" spans="2:22" ht="13.5" customHeight="1">
      <c r="B132" s="62">
        <f t="shared" si="0"/>
        <v>106</v>
      </c>
      <c r="C132" s="68">
        <f t="shared" si="1"/>
        <v>0</v>
      </c>
      <c r="D132" s="69">
        <f t="shared" si="2"/>
        <v>0</v>
      </c>
      <c r="E132" s="68">
        <f t="shared" si="3"/>
        <v>0</v>
      </c>
      <c r="F132" s="69">
        <f t="shared" si="4"/>
        <v>0</v>
      </c>
      <c r="G132" s="68">
        <f t="shared" si="5"/>
        <v>0</v>
      </c>
      <c r="H132" s="69">
        <f t="shared" si="6"/>
        <v>0</v>
      </c>
      <c r="I132" s="68">
        <f t="shared" si="7"/>
        <v>0</v>
      </c>
      <c r="J132" s="69">
        <f t="shared" si="8"/>
        <v>0</v>
      </c>
      <c r="K132" s="68">
        <f t="shared" si="9"/>
        <v>2200</v>
      </c>
      <c r="L132" s="69">
        <f t="shared" si="10"/>
        <v>7641.7088536408592</v>
      </c>
      <c r="M132" s="68">
        <f t="shared" si="11"/>
        <v>0</v>
      </c>
      <c r="N132" s="69">
        <f t="shared" si="12"/>
        <v>0</v>
      </c>
      <c r="O132" s="68">
        <f t="shared" si="13"/>
        <v>0</v>
      </c>
      <c r="P132" s="69">
        <f t="shared" si="14"/>
        <v>0</v>
      </c>
      <c r="Q132" s="68">
        <f t="shared" si="15"/>
        <v>0</v>
      </c>
      <c r="R132" s="69">
        <f t="shared" si="16"/>
        <v>0</v>
      </c>
      <c r="S132" s="68">
        <f t="shared" si="17"/>
        <v>0</v>
      </c>
      <c r="T132" s="69">
        <f t="shared" si="18"/>
        <v>0</v>
      </c>
      <c r="U132" s="65">
        <f t="shared" si="19"/>
        <v>0</v>
      </c>
      <c r="V132" s="58">
        <f t="shared" si="20"/>
        <v>0</v>
      </c>
    </row>
    <row r="133" spans="2:22" ht="13.5" customHeight="1">
      <c r="B133" s="62">
        <f t="shared" si="0"/>
        <v>107</v>
      </c>
      <c r="C133" s="68">
        <f t="shared" si="1"/>
        <v>0</v>
      </c>
      <c r="D133" s="69">
        <f t="shared" si="2"/>
        <v>0</v>
      </c>
      <c r="E133" s="68">
        <f t="shared" si="3"/>
        <v>0</v>
      </c>
      <c r="F133" s="69">
        <f t="shared" si="4"/>
        <v>0</v>
      </c>
      <c r="G133" s="68">
        <f t="shared" si="5"/>
        <v>0</v>
      </c>
      <c r="H133" s="69">
        <f t="shared" si="6"/>
        <v>0</v>
      </c>
      <c r="I133" s="68">
        <f t="shared" si="7"/>
        <v>0</v>
      </c>
      <c r="J133" s="69">
        <f t="shared" si="8"/>
        <v>0</v>
      </c>
      <c r="K133" s="68">
        <f t="shared" si="9"/>
        <v>2200</v>
      </c>
      <c r="L133" s="69">
        <f t="shared" si="10"/>
        <v>5459.8478831529956</v>
      </c>
      <c r="M133" s="68">
        <f t="shared" si="11"/>
        <v>0</v>
      </c>
      <c r="N133" s="69">
        <f t="shared" si="12"/>
        <v>0</v>
      </c>
      <c r="O133" s="68">
        <f t="shared" si="13"/>
        <v>0</v>
      </c>
      <c r="P133" s="69">
        <f t="shared" si="14"/>
        <v>0</v>
      </c>
      <c r="Q133" s="68">
        <f t="shared" si="15"/>
        <v>0</v>
      </c>
      <c r="R133" s="69">
        <f t="shared" si="16"/>
        <v>0</v>
      </c>
      <c r="S133" s="68">
        <f t="shared" si="17"/>
        <v>0</v>
      </c>
      <c r="T133" s="69">
        <f t="shared" si="18"/>
        <v>0</v>
      </c>
      <c r="U133" s="65">
        <f t="shared" si="19"/>
        <v>0</v>
      </c>
      <c r="V133" s="58">
        <f t="shared" si="20"/>
        <v>0</v>
      </c>
    </row>
    <row r="134" spans="2:22" ht="13.5" customHeight="1">
      <c r="B134" s="62">
        <f t="shared" si="0"/>
        <v>108</v>
      </c>
      <c r="C134" s="68">
        <f t="shared" si="1"/>
        <v>0</v>
      </c>
      <c r="D134" s="69">
        <f t="shared" si="2"/>
        <v>0</v>
      </c>
      <c r="E134" s="68">
        <f t="shared" si="3"/>
        <v>0</v>
      </c>
      <c r="F134" s="69">
        <f t="shared" si="4"/>
        <v>0</v>
      </c>
      <c r="G134" s="68">
        <f t="shared" si="5"/>
        <v>0</v>
      </c>
      <c r="H134" s="69">
        <f t="shared" si="6"/>
        <v>0</v>
      </c>
      <c r="I134" s="68">
        <f t="shared" si="7"/>
        <v>0</v>
      </c>
      <c r="J134" s="69">
        <f t="shared" si="8"/>
        <v>0</v>
      </c>
      <c r="K134" s="68">
        <f t="shared" si="9"/>
        <v>2200</v>
      </c>
      <c r="L134" s="69">
        <f t="shared" si="10"/>
        <v>3270.7140427635059</v>
      </c>
      <c r="M134" s="68">
        <f t="shared" si="11"/>
        <v>0</v>
      </c>
      <c r="N134" s="69">
        <f t="shared" si="12"/>
        <v>0</v>
      </c>
      <c r="O134" s="68">
        <f t="shared" si="13"/>
        <v>0</v>
      </c>
      <c r="P134" s="69">
        <f t="shared" si="14"/>
        <v>0</v>
      </c>
      <c r="Q134" s="68">
        <f t="shared" si="15"/>
        <v>0</v>
      </c>
      <c r="R134" s="69">
        <f t="shared" si="16"/>
        <v>0</v>
      </c>
      <c r="S134" s="68">
        <f t="shared" si="17"/>
        <v>0</v>
      </c>
      <c r="T134" s="69">
        <f t="shared" si="18"/>
        <v>0</v>
      </c>
      <c r="U134" s="65">
        <f t="shared" si="19"/>
        <v>0</v>
      </c>
      <c r="V134" s="58">
        <f t="shared" si="20"/>
        <v>0</v>
      </c>
    </row>
    <row r="135" spans="2:22" ht="13.5" customHeight="1">
      <c r="B135" s="62">
        <f t="shared" si="0"/>
        <v>109</v>
      </c>
      <c r="C135" s="68">
        <f t="shared" si="1"/>
        <v>0</v>
      </c>
      <c r="D135" s="69">
        <f t="shared" si="2"/>
        <v>0</v>
      </c>
      <c r="E135" s="68">
        <f t="shared" si="3"/>
        <v>0</v>
      </c>
      <c r="F135" s="69">
        <f t="shared" si="4"/>
        <v>0</v>
      </c>
      <c r="G135" s="68">
        <f t="shared" si="5"/>
        <v>0</v>
      </c>
      <c r="H135" s="69">
        <f t="shared" si="6"/>
        <v>0</v>
      </c>
      <c r="I135" s="68">
        <f t="shared" si="7"/>
        <v>0</v>
      </c>
      <c r="J135" s="69">
        <f t="shared" si="8"/>
        <v>0</v>
      </c>
      <c r="K135" s="68">
        <f t="shared" si="9"/>
        <v>2200</v>
      </c>
      <c r="L135" s="69">
        <f t="shared" si="10"/>
        <v>1074.2830895727177</v>
      </c>
      <c r="M135" s="68">
        <f t="shared" si="11"/>
        <v>0</v>
      </c>
      <c r="N135" s="69">
        <f t="shared" si="12"/>
        <v>0</v>
      </c>
      <c r="O135" s="68">
        <f t="shared" si="13"/>
        <v>0</v>
      </c>
      <c r="P135" s="69">
        <f t="shared" si="14"/>
        <v>0</v>
      </c>
      <c r="Q135" s="68">
        <f t="shared" si="15"/>
        <v>0</v>
      </c>
      <c r="R135" s="69">
        <f t="shared" si="16"/>
        <v>0</v>
      </c>
      <c r="S135" s="68">
        <f t="shared" si="17"/>
        <v>0</v>
      </c>
      <c r="T135" s="69">
        <f t="shared" si="18"/>
        <v>0</v>
      </c>
      <c r="U135" s="65">
        <f t="shared" si="19"/>
        <v>0</v>
      </c>
      <c r="V135" s="58">
        <f t="shared" si="20"/>
        <v>0</v>
      </c>
    </row>
    <row r="136" spans="2:22" ht="13.5" customHeight="1">
      <c r="B136" s="62">
        <f t="shared" si="0"/>
        <v>110</v>
      </c>
      <c r="C136" s="68">
        <f t="shared" si="1"/>
        <v>0</v>
      </c>
      <c r="D136" s="69">
        <f t="shared" si="2"/>
        <v>0</v>
      </c>
      <c r="E136" s="68">
        <f t="shared" si="3"/>
        <v>0</v>
      </c>
      <c r="F136" s="69">
        <f t="shared" si="4"/>
        <v>0</v>
      </c>
      <c r="G136" s="68">
        <f t="shared" si="5"/>
        <v>0</v>
      </c>
      <c r="H136" s="69">
        <f t="shared" si="6"/>
        <v>0</v>
      </c>
      <c r="I136" s="68">
        <f t="shared" si="7"/>
        <v>0</v>
      </c>
      <c r="J136" s="69">
        <f t="shared" si="8"/>
        <v>0</v>
      </c>
      <c r="K136" s="68">
        <f t="shared" si="9"/>
        <v>1074.2830895727177</v>
      </c>
      <c r="L136" s="69">
        <f t="shared" si="10"/>
        <v>0</v>
      </c>
      <c r="M136" s="68">
        <f t="shared" si="11"/>
        <v>0</v>
      </c>
      <c r="N136" s="69">
        <f t="shared" si="12"/>
        <v>0</v>
      </c>
      <c r="O136" s="68">
        <f t="shared" si="13"/>
        <v>0</v>
      </c>
      <c r="P136" s="69">
        <f t="shared" si="14"/>
        <v>0</v>
      </c>
      <c r="Q136" s="68">
        <f t="shared" si="15"/>
        <v>0</v>
      </c>
      <c r="R136" s="69">
        <f t="shared" si="16"/>
        <v>0</v>
      </c>
      <c r="S136" s="68">
        <f t="shared" si="17"/>
        <v>0</v>
      </c>
      <c r="T136" s="69">
        <f t="shared" si="18"/>
        <v>0</v>
      </c>
      <c r="U136" s="65">
        <f t="shared" si="19"/>
        <v>0</v>
      </c>
      <c r="V136" s="58">
        <f t="shared" si="20"/>
        <v>0</v>
      </c>
    </row>
    <row r="137" spans="2:22" ht="13.5" customHeight="1">
      <c r="B137" s="62">
        <f t="shared" si="0"/>
        <v>111</v>
      </c>
      <c r="C137" s="68">
        <f t="shared" si="1"/>
        <v>0</v>
      </c>
      <c r="D137" s="69">
        <f t="shared" si="2"/>
        <v>0</v>
      </c>
      <c r="E137" s="68">
        <f t="shared" si="3"/>
        <v>0</v>
      </c>
      <c r="F137" s="69">
        <f t="shared" si="4"/>
        <v>0</v>
      </c>
      <c r="G137" s="68">
        <f t="shared" si="5"/>
        <v>0</v>
      </c>
      <c r="H137" s="69">
        <f t="shared" si="6"/>
        <v>0</v>
      </c>
      <c r="I137" s="68">
        <f t="shared" si="7"/>
        <v>0</v>
      </c>
      <c r="J137" s="69">
        <f t="shared" si="8"/>
        <v>0</v>
      </c>
      <c r="K137" s="68">
        <f t="shared" si="9"/>
        <v>0</v>
      </c>
      <c r="L137" s="69">
        <f t="shared" si="10"/>
        <v>0</v>
      </c>
      <c r="M137" s="68">
        <f t="shared" si="11"/>
        <v>0</v>
      </c>
      <c r="N137" s="69">
        <f t="shared" si="12"/>
        <v>0</v>
      </c>
      <c r="O137" s="68">
        <f t="shared" si="13"/>
        <v>0</v>
      </c>
      <c r="P137" s="69">
        <f t="shared" si="14"/>
        <v>0</v>
      </c>
      <c r="Q137" s="68">
        <f t="shared" si="15"/>
        <v>0</v>
      </c>
      <c r="R137" s="69">
        <f t="shared" si="16"/>
        <v>0</v>
      </c>
      <c r="S137" s="68">
        <f t="shared" si="17"/>
        <v>0</v>
      </c>
      <c r="T137" s="69">
        <f t="shared" si="18"/>
        <v>0</v>
      </c>
      <c r="U137" s="65">
        <f t="shared" si="19"/>
        <v>0</v>
      </c>
      <c r="V137" s="58">
        <f t="shared" si="20"/>
        <v>0</v>
      </c>
    </row>
    <row r="138" spans="2:22" ht="13.5" customHeight="1">
      <c r="B138" s="62">
        <f t="shared" si="0"/>
        <v>112</v>
      </c>
      <c r="C138" s="68">
        <f t="shared" si="1"/>
        <v>0</v>
      </c>
      <c r="D138" s="69">
        <f t="shared" si="2"/>
        <v>0</v>
      </c>
      <c r="E138" s="68">
        <f t="shared" si="3"/>
        <v>0</v>
      </c>
      <c r="F138" s="69">
        <f t="shared" si="4"/>
        <v>0</v>
      </c>
      <c r="G138" s="68">
        <f t="shared" si="5"/>
        <v>0</v>
      </c>
      <c r="H138" s="69">
        <f t="shared" si="6"/>
        <v>0</v>
      </c>
      <c r="I138" s="68">
        <f t="shared" si="7"/>
        <v>0</v>
      </c>
      <c r="J138" s="69">
        <f t="shared" si="8"/>
        <v>0</v>
      </c>
      <c r="K138" s="68">
        <f t="shared" si="9"/>
        <v>0</v>
      </c>
      <c r="L138" s="69">
        <f t="shared" si="10"/>
        <v>0</v>
      </c>
      <c r="M138" s="68">
        <f t="shared" si="11"/>
        <v>0</v>
      </c>
      <c r="N138" s="69">
        <f t="shared" si="12"/>
        <v>0</v>
      </c>
      <c r="O138" s="68">
        <f t="shared" si="13"/>
        <v>0</v>
      </c>
      <c r="P138" s="69">
        <f t="shared" si="14"/>
        <v>0</v>
      </c>
      <c r="Q138" s="68">
        <f t="shared" si="15"/>
        <v>0</v>
      </c>
      <c r="R138" s="69">
        <f t="shared" si="16"/>
        <v>0</v>
      </c>
      <c r="S138" s="68">
        <f t="shared" si="17"/>
        <v>0</v>
      </c>
      <c r="T138" s="69">
        <f t="shared" si="18"/>
        <v>0</v>
      </c>
      <c r="U138" s="65">
        <f t="shared" si="19"/>
        <v>0</v>
      </c>
      <c r="V138" s="58">
        <f t="shared" si="20"/>
        <v>0</v>
      </c>
    </row>
    <row r="139" spans="2:22" ht="13.5" customHeight="1">
      <c r="B139" s="62">
        <f t="shared" si="0"/>
        <v>113</v>
      </c>
      <c r="C139" s="68">
        <f t="shared" si="1"/>
        <v>0</v>
      </c>
      <c r="D139" s="69">
        <f t="shared" si="2"/>
        <v>0</v>
      </c>
      <c r="E139" s="68">
        <f t="shared" si="3"/>
        <v>0</v>
      </c>
      <c r="F139" s="69">
        <f t="shared" si="4"/>
        <v>0</v>
      </c>
      <c r="G139" s="68">
        <f t="shared" si="5"/>
        <v>0</v>
      </c>
      <c r="H139" s="69">
        <f t="shared" si="6"/>
        <v>0</v>
      </c>
      <c r="I139" s="68">
        <f t="shared" si="7"/>
        <v>0</v>
      </c>
      <c r="J139" s="69">
        <f t="shared" si="8"/>
        <v>0</v>
      </c>
      <c r="K139" s="68">
        <f t="shared" si="9"/>
        <v>0</v>
      </c>
      <c r="L139" s="69">
        <f t="shared" si="10"/>
        <v>0</v>
      </c>
      <c r="M139" s="68">
        <f t="shared" si="11"/>
        <v>0</v>
      </c>
      <c r="N139" s="69">
        <f t="shared" si="12"/>
        <v>0</v>
      </c>
      <c r="O139" s="68">
        <f t="shared" si="13"/>
        <v>0</v>
      </c>
      <c r="P139" s="69">
        <f t="shared" si="14"/>
        <v>0</v>
      </c>
      <c r="Q139" s="68">
        <f t="shared" si="15"/>
        <v>0</v>
      </c>
      <c r="R139" s="69">
        <f t="shared" si="16"/>
        <v>0</v>
      </c>
      <c r="S139" s="68">
        <f t="shared" si="17"/>
        <v>0</v>
      </c>
      <c r="T139" s="69">
        <f t="shared" si="18"/>
        <v>0</v>
      </c>
      <c r="U139" s="65">
        <f t="shared" si="19"/>
        <v>0</v>
      </c>
      <c r="V139" s="58">
        <f t="shared" si="20"/>
        <v>0</v>
      </c>
    </row>
    <row r="140" spans="2:22" ht="13.5" customHeight="1">
      <c r="B140" s="62">
        <f t="shared" si="0"/>
        <v>114</v>
      </c>
      <c r="C140" s="68">
        <f t="shared" si="1"/>
        <v>0</v>
      </c>
      <c r="D140" s="69">
        <f t="shared" si="2"/>
        <v>0</v>
      </c>
      <c r="E140" s="68">
        <f t="shared" si="3"/>
        <v>0</v>
      </c>
      <c r="F140" s="69">
        <f t="shared" si="4"/>
        <v>0</v>
      </c>
      <c r="G140" s="68">
        <f t="shared" si="5"/>
        <v>0</v>
      </c>
      <c r="H140" s="69">
        <f t="shared" si="6"/>
        <v>0</v>
      </c>
      <c r="I140" s="68">
        <f t="shared" si="7"/>
        <v>0</v>
      </c>
      <c r="J140" s="69">
        <f t="shared" si="8"/>
        <v>0</v>
      </c>
      <c r="K140" s="68">
        <f t="shared" si="9"/>
        <v>0</v>
      </c>
      <c r="L140" s="69">
        <f t="shared" si="10"/>
        <v>0</v>
      </c>
      <c r="M140" s="68">
        <f t="shared" si="11"/>
        <v>0</v>
      </c>
      <c r="N140" s="69">
        <f t="shared" si="12"/>
        <v>0</v>
      </c>
      <c r="O140" s="68">
        <f t="shared" si="13"/>
        <v>0</v>
      </c>
      <c r="P140" s="69">
        <f t="shared" si="14"/>
        <v>0</v>
      </c>
      <c r="Q140" s="68">
        <f t="shared" si="15"/>
        <v>0</v>
      </c>
      <c r="R140" s="69">
        <f t="shared" si="16"/>
        <v>0</v>
      </c>
      <c r="S140" s="68">
        <f t="shared" si="17"/>
        <v>0</v>
      </c>
      <c r="T140" s="69">
        <f t="shared" si="18"/>
        <v>0</v>
      </c>
      <c r="U140" s="65">
        <f t="shared" si="19"/>
        <v>0</v>
      </c>
      <c r="V140" s="58">
        <f t="shared" si="20"/>
        <v>0</v>
      </c>
    </row>
    <row r="141" spans="2:22" ht="13.5" customHeight="1">
      <c r="B141" s="62">
        <f t="shared" si="0"/>
        <v>115</v>
      </c>
      <c r="C141" s="68">
        <f t="shared" si="1"/>
        <v>0</v>
      </c>
      <c r="D141" s="69">
        <f t="shared" si="2"/>
        <v>0</v>
      </c>
      <c r="E141" s="68">
        <f t="shared" si="3"/>
        <v>0</v>
      </c>
      <c r="F141" s="69">
        <f t="shared" si="4"/>
        <v>0</v>
      </c>
      <c r="G141" s="68">
        <f t="shared" si="5"/>
        <v>0</v>
      </c>
      <c r="H141" s="69">
        <f t="shared" si="6"/>
        <v>0</v>
      </c>
      <c r="I141" s="68">
        <f t="shared" si="7"/>
        <v>0</v>
      </c>
      <c r="J141" s="69">
        <f t="shared" si="8"/>
        <v>0</v>
      </c>
      <c r="K141" s="68">
        <f t="shared" si="9"/>
        <v>0</v>
      </c>
      <c r="L141" s="69">
        <f t="shared" si="10"/>
        <v>0</v>
      </c>
      <c r="M141" s="68">
        <f t="shared" si="11"/>
        <v>0</v>
      </c>
      <c r="N141" s="69">
        <f t="shared" si="12"/>
        <v>0</v>
      </c>
      <c r="O141" s="68">
        <f t="shared" si="13"/>
        <v>0</v>
      </c>
      <c r="P141" s="69">
        <f t="shared" si="14"/>
        <v>0</v>
      </c>
      <c r="Q141" s="68">
        <f t="shared" si="15"/>
        <v>0</v>
      </c>
      <c r="R141" s="69">
        <f t="shared" si="16"/>
        <v>0</v>
      </c>
      <c r="S141" s="68">
        <f t="shared" si="17"/>
        <v>0</v>
      </c>
      <c r="T141" s="69">
        <f t="shared" si="18"/>
        <v>0</v>
      </c>
      <c r="U141" s="65">
        <f t="shared" si="19"/>
        <v>0</v>
      </c>
      <c r="V141" s="58">
        <f t="shared" si="20"/>
        <v>0</v>
      </c>
    </row>
    <row r="142" spans="2:22" ht="13.5" customHeight="1">
      <c r="B142" s="62">
        <f t="shared" si="0"/>
        <v>116</v>
      </c>
      <c r="C142" s="68">
        <f t="shared" si="1"/>
        <v>0</v>
      </c>
      <c r="D142" s="69">
        <f t="shared" si="2"/>
        <v>0</v>
      </c>
      <c r="E142" s="68">
        <f t="shared" si="3"/>
        <v>0</v>
      </c>
      <c r="F142" s="69">
        <f t="shared" si="4"/>
        <v>0</v>
      </c>
      <c r="G142" s="68">
        <f t="shared" si="5"/>
        <v>0</v>
      </c>
      <c r="H142" s="69">
        <f t="shared" si="6"/>
        <v>0</v>
      </c>
      <c r="I142" s="68">
        <f t="shared" si="7"/>
        <v>0</v>
      </c>
      <c r="J142" s="69">
        <f t="shared" si="8"/>
        <v>0</v>
      </c>
      <c r="K142" s="68">
        <f t="shared" si="9"/>
        <v>0</v>
      </c>
      <c r="L142" s="69">
        <f t="shared" si="10"/>
        <v>0</v>
      </c>
      <c r="M142" s="68">
        <f t="shared" si="11"/>
        <v>0</v>
      </c>
      <c r="N142" s="69">
        <f t="shared" si="12"/>
        <v>0</v>
      </c>
      <c r="O142" s="68">
        <f t="shared" si="13"/>
        <v>0</v>
      </c>
      <c r="P142" s="69">
        <f t="shared" si="14"/>
        <v>0</v>
      </c>
      <c r="Q142" s="68">
        <f t="shared" si="15"/>
        <v>0</v>
      </c>
      <c r="R142" s="69">
        <f t="shared" si="16"/>
        <v>0</v>
      </c>
      <c r="S142" s="68">
        <f t="shared" si="17"/>
        <v>0</v>
      </c>
      <c r="T142" s="69">
        <f t="shared" si="18"/>
        <v>0</v>
      </c>
      <c r="U142" s="65">
        <f t="shared" si="19"/>
        <v>0</v>
      </c>
      <c r="V142" s="58">
        <f t="shared" si="20"/>
        <v>0</v>
      </c>
    </row>
    <row r="143" spans="2:22" ht="13.5" customHeight="1">
      <c r="B143" s="62">
        <f t="shared" si="0"/>
        <v>117</v>
      </c>
      <c r="C143" s="68">
        <f t="shared" si="1"/>
        <v>0</v>
      </c>
      <c r="D143" s="69">
        <f t="shared" si="2"/>
        <v>0</v>
      </c>
      <c r="E143" s="68">
        <f t="shared" si="3"/>
        <v>0</v>
      </c>
      <c r="F143" s="69">
        <f t="shared" si="4"/>
        <v>0</v>
      </c>
      <c r="G143" s="68">
        <f t="shared" si="5"/>
        <v>0</v>
      </c>
      <c r="H143" s="69">
        <f t="shared" si="6"/>
        <v>0</v>
      </c>
      <c r="I143" s="68">
        <f t="shared" si="7"/>
        <v>0</v>
      </c>
      <c r="J143" s="69">
        <f t="shared" si="8"/>
        <v>0</v>
      </c>
      <c r="K143" s="68">
        <f t="shared" si="9"/>
        <v>0</v>
      </c>
      <c r="L143" s="69">
        <f t="shared" si="10"/>
        <v>0</v>
      </c>
      <c r="M143" s="68">
        <f t="shared" si="11"/>
        <v>0</v>
      </c>
      <c r="N143" s="69">
        <f t="shared" si="12"/>
        <v>0</v>
      </c>
      <c r="O143" s="68">
        <f t="shared" si="13"/>
        <v>0</v>
      </c>
      <c r="P143" s="69">
        <f t="shared" si="14"/>
        <v>0</v>
      </c>
      <c r="Q143" s="68">
        <f t="shared" si="15"/>
        <v>0</v>
      </c>
      <c r="R143" s="69">
        <f t="shared" si="16"/>
        <v>0</v>
      </c>
      <c r="S143" s="68">
        <f t="shared" si="17"/>
        <v>0</v>
      </c>
      <c r="T143" s="69">
        <f t="shared" si="18"/>
        <v>0</v>
      </c>
      <c r="U143" s="65">
        <f t="shared" si="19"/>
        <v>0</v>
      </c>
      <c r="V143" s="58">
        <f t="shared" si="20"/>
        <v>0</v>
      </c>
    </row>
    <row r="144" spans="2:22" ht="13.5" customHeight="1">
      <c r="B144" s="62">
        <f t="shared" si="0"/>
        <v>118</v>
      </c>
      <c r="C144" s="68">
        <f t="shared" si="1"/>
        <v>0</v>
      </c>
      <c r="D144" s="69">
        <f t="shared" si="2"/>
        <v>0</v>
      </c>
      <c r="E144" s="68">
        <f t="shared" si="3"/>
        <v>0</v>
      </c>
      <c r="F144" s="69">
        <f t="shared" si="4"/>
        <v>0</v>
      </c>
      <c r="G144" s="68">
        <f t="shared" si="5"/>
        <v>0</v>
      </c>
      <c r="H144" s="69">
        <f t="shared" si="6"/>
        <v>0</v>
      </c>
      <c r="I144" s="68">
        <f t="shared" si="7"/>
        <v>0</v>
      </c>
      <c r="J144" s="69">
        <f t="shared" si="8"/>
        <v>0</v>
      </c>
      <c r="K144" s="68">
        <f t="shared" si="9"/>
        <v>0</v>
      </c>
      <c r="L144" s="69">
        <f t="shared" si="10"/>
        <v>0</v>
      </c>
      <c r="M144" s="68">
        <f t="shared" si="11"/>
        <v>0</v>
      </c>
      <c r="N144" s="69">
        <f t="shared" si="12"/>
        <v>0</v>
      </c>
      <c r="O144" s="68">
        <f t="shared" si="13"/>
        <v>0</v>
      </c>
      <c r="P144" s="69">
        <f t="shared" si="14"/>
        <v>0</v>
      </c>
      <c r="Q144" s="68">
        <f t="shared" si="15"/>
        <v>0</v>
      </c>
      <c r="R144" s="69">
        <f t="shared" si="16"/>
        <v>0</v>
      </c>
      <c r="S144" s="68">
        <f t="shared" si="17"/>
        <v>0</v>
      </c>
      <c r="T144" s="69">
        <f t="shared" si="18"/>
        <v>0</v>
      </c>
      <c r="U144" s="65">
        <f t="shared" si="19"/>
        <v>0</v>
      </c>
      <c r="V144" s="58">
        <f t="shared" si="20"/>
        <v>0</v>
      </c>
    </row>
    <row r="145" spans="2:22" ht="13.5" customHeight="1">
      <c r="B145" s="62">
        <f t="shared" si="0"/>
        <v>119</v>
      </c>
      <c r="C145" s="68">
        <f t="shared" si="1"/>
        <v>0</v>
      </c>
      <c r="D145" s="69">
        <f t="shared" si="2"/>
        <v>0</v>
      </c>
      <c r="E145" s="68">
        <f t="shared" si="3"/>
        <v>0</v>
      </c>
      <c r="F145" s="69">
        <f t="shared" si="4"/>
        <v>0</v>
      </c>
      <c r="G145" s="68">
        <f t="shared" si="5"/>
        <v>0</v>
      </c>
      <c r="H145" s="69">
        <f t="shared" si="6"/>
        <v>0</v>
      </c>
      <c r="I145" s="68">
        <f t="shared" si="7"/>
        <v>0</v>
      </c>
      <c r="J145" s="69">
        <f t="shared" si="8"/>
        <v>0</v>
      </c>
      <c r="K145" s="68">
        <f t="shared" si="9"/>
        <v>0</v>
      </c>
      <c r="L145" s="69">
        <f t="shared" si="10"/>
        <v>0</v>
      </c>
      <c r="M145" s="68">
        <f t="shared" si="11"/>
        <v>0</v>
      </c>
      <c r="N145" s="69">
        <f t="shared" si="12"/>
        <v>0</v>
      </c>
      <c r="O145" s="68">
        <f t="shared" si="13"/>
        <v>0</v>
      </c>
      <c r="P145" s="69">
        <f t="shared" si="14"/>
        <v>0</v>
      </c>
      <c r="Q145" s="68">
        <f t="shared" si="15"/>
        <v>0</v>
      </c>
      <c r="R145" s="69">
        <f t="shared" si="16"/>
        <v>0</v>
      </c>
      <c r="S145" s="68">
        <f t="shared" si="17"/>
        <v>0</v>
      </c>
      <c r="T145" s="69">
        <f t="shared" si="18"/>
        <v>0</v>
      </c>
      <c r="U145" s="65">
        <f t="shared" si="19"/>
        <v>0</v>
      </c>
      <c r="V145" s="58">
        <f t="shared" si="20"/>
        <v>0</v>
      </c>
    </row>
    <row r="146" spans="2:22" ht="13.5" customHeight="1">
      <c r="B146" s="62">
        <f t="shared" si="0"/>
        <v>120</v>
      </c>
      <c r="C146" s="68">
        <f t="shared" si="1"/>
        <v>0</v>
      </c>
      <c r="D146" s="69">
        <f t="shared" si="2"/>
        <v>0</v>
      </c>
      <c r="E146" s="68">
        <f t="shared" si="3"/>
        <v>0</v>
      </c>
      <c r="F146" s="69">
        <f t="shared" si="4"/>
        <v>0</v>
      </c>
      <c r="G146" s="68">
        <f t="shared" si="5"/>
        <v>0</v>
      </c>
      <c r="H146" s="69">
        <f t="shared" si="6"/>
        <v>0</v>
      </c>
      <c r="I146" s="68">
        <f t="shared" si="7"/>
        <v>0</v>
      </c>
      <c r="J146" s="69">
        <f t="shared" si="8"/>
        <v>0</v>
      </c>
      <c r="K146" s="68">
        <f t="shared" si="9"/>
        <v>0</v>
      </c>
      <c r="L146" s="69">
        <f t="shared" si="10"/>
        <v>0</v>
      </c>
      <c r="M146" s="68">
        <f t="shared" si="11"/>
        <v>0</v>
      </c>
      <c r="N146" s="69">
        <f t="shared" si="12"/>
        <v>0</v>
      </c>
      <c r="O146" s="68">
        <f t="shared" si="13"/>
        <v>0</v>
      </c>
      <c r="P146" s="69">
        <f t="shared" si="14"/>
        <v>0</v>
      </c>
      <c r="Q146" s="68">
        <f t="shared" si="15"/>
        <v>0</v>
      </c>
      <c r="R146" s="69">
        <f t="shared" si="16"/>
        <v>0</v>
      </c>
      <c r="S146" s="68">
        <f t="shared" si="17"/>
        <v>0</v>
      </c>
      <c r="T146" s="69">
        <f t="shared" si="18"/>
        <v>0</v>
      </c>
      <c r="U146" s="65">
        <f t="shared" si="19"/>
        <v>0</v>
      </c>
      <c r="V146" s="58">
        <f t="shared" si="20"/>
        <v>0</v>
      </c>
    </row>
    <row r="147" spans="2:22" ht="13.5" customHeight="1">
      <c r="B147" s="62">
        <f t="shared" si="0"/>
        <v>121</v>
      </c>
      <c r="C147" s="68">
        <f t="shared" si="1"/>
        <v>0</v>
      </c>
      <c r="D147" s="69">
        <f t="shared" si="2"/>
        <v>0</v>
      </c>
      <c r="E147" s="68">
        <f t="shared" si="3"/>
        <v>0</v>
      </c>
      <c r="F147" s="69">
        <f t="shared" si="4"/>
        <v>0</v>
      </c>
      <c r="G147" s="68">
        <f t="shared" si="5"/>
        <v>0</v>
      </c>
      <c r="H147" s="69">
        <f t="shared" si="6"/>
        <v>0</v>
      </c>
      <c r="I147" s="68">
        <f t="shared" si="7"/>
        <v>0</v>
      </c>
      <c r="J147" s="69">
        <f t="shared" si="8"/>
        <v>0</v>
      </c>
      <c r="K147" s="68">
        <f t="shared" si="9"/>
        <v>0</v>
      </c>
      <c r="L147" s="69">
        <f t="shared" si="10"/>
        <v>0</v>
      </c>
      <c r="M147" s="68">
        <f t="shared" si="11"/>
        <v>0</v>
      </c>
      <c r="N147" s="69">
        <f t="shared" si="12"/>
        <v>0</v>
      </c>
      <c r="O147" s="68">
        <f t="shared" si="13"/>
        <v>0</v>
      </c>
      <c r="P147" s="69">
        <f t="shared" si="14"/>
        <v>0</v>
      </c>
      <c r="Q147" s="68">
        <f t="shared" si="15"/>
        <v>0</v>
      </c>
      <c r="R147" s="69">
        <f t="shared" si="16"/>
        <v>0</v>
      </c>
      <c r="S147" s="68">
        <f t="shared" si="17"/>
        <v>0</v>
      </c>
      <c r="T147" s="69">
        <f t="shared" si="18"/>
        <v>0</v>
      </c>
      <c r="U147" s="65">
        <f t="shared" si="19"/>
        <v>0</v>
      </c>
      <c r="V147" s="58">
        <f t="shared" si="20"/>
        <v>0</v>
      </c>
    </row>
    <row r="148" spans="2:22" ht="13.5" customHeight="1">
      <c r="B148" s="62">
        <f t="shared" si="0"/>
        <v>122</v>
      </c>
      <c r="C148" s="68">
        <f t="shared" si="1"/>
        <v>0</v>
      </c>
      <c r="D148" s="69">
        <f t="shared" si="2"/>
        <v>0</v>
      </c>
      <c r="E148" s="68">
        <f t="shared" si="3"/>
        <v>0</v>
      </c>
      <c r="F148" s="69">
        <f t="shared" si="4"/>
        <v>0</v>
      </c>
      <c r="G148" s="68">
        <f t="shared" si="5"/>
        <v>0</v>
      </c>
      <c r="H148" s="69">
        <f t="shared" si="6"/>
        <v>0</v>
      </c>
      <c r="I148" s="68">
        <f t="shared" si="7"/>
        <v>0</v>
      </c>
      <c r="J148" s="69">
        <f t="shared" si="8"/>
        <v>0</v>
      </c>
      <c r="K148" s="68">
        <f t="shared" si="9"/>
        <v>0</v>
      </c>
      <c r="L148" s="69">
        <f t="shared" si="10"/>
        <v>0</v>
      </c>
      <c r="M148" s="68">
        <f t="shared" si="11"/>
        <v>0</v>
      </c>
      <c r="N148" s="69">
        <f t="shared" si="12"/>
        <v>0</v>
      </c>
      <c r="O148" s="68">
        <f t="shared" si="13"/>
        <v>0</v>
      </c>
      <c r="P148" s="69">
        <f t="shared" si="14"/>
        <v>0</v>
      </c>
      <c r="Q148" s="68">
        <f t="shared" si="15"/>
        <v>0</v>
      </c>
      <c r="R148" s="69">
        <f t="shared" si="16"/>
        <v>0</v>
      </c>
      <c r="S148" s="68">
        <f t="shared" si="17"/>
        <v>0</v>
      </c>
      <c r="T148" s="69">
        <f t="shared" si="18"/>
        <v>0</v>
      </c>
      <c r="U148" s="65">
        <f t="shared" si="19"/>
        <v>0</v>
      </c>
      <c r="V148" s="58">
        <f t="shared" si="20"/>
        <v>0</v>
      </c>
    </row>
    <row r="149" spans="2:22" ht="13.5" customHeight="1">
      <c r="B149" s="62">
        <f t="shared" si="0"/>
        <v>123</v>
      </c>
      <c r="C149" s="68">
        <f t="shared" si="1"/>
        <v>0</v>
      </c>
      <c r="D149" s="69">
        <f t="shared" si="2"/>
        <v>0</v>
      </c>
      <c r="E149" s="68">
        <f t="shared" si="3"/>
        <v>0</v>
      </c>
      <c r="F149" s="69">
        <f t="shared" si="4"/>
        <v>0</v>
      </c>
      <c r="G149" s="68">
        <f t="shared" si="5"/>
        <v>0</v>
      </c>
      <c r="H149" s="69">
        <f t="shared" si="6"/>
        <v>0</v>
      </c>
      <c r="I149" s="68">
        <f t="shared" si="7"/>
        <v>0</v>
      </c>
      <c r="J149" s="69">
        <f t="shared" si="8"/>
        <v>0</v>
      </c>
      <c r="K149" s="68">
        <f t="shared" si="9"/>
        <v>0</v>
      </c>
      <c r="L149" s="69">
        <f t="shared" si="10"/>
        <v>0</v>
      </c>
      <c r="M149" s="68">
        <f t="shared" si="11"/>
        <v>0</v>
      </c>
      <c r="N149" s="69">
        <f t="shared" si="12"/>
        <v>0</v>
      </c>
      <c r="O149" s="68">
        <f t="shared" si="13"/>
        <v>0</v>
      </c>
      <c r="P149" s="69">
        <f t="shared" si="14"/>
        <v>0</v>
      </c>
      <c r="Q149" s="68">
        <f t="shared" si="15"/>
        <v>0</v>
      </c>
      <c r="R149" s="69">
        <f t="shared" si="16"/>
        <v>0</v>
      </c>
      <c r="S149" s="68">
        <f t="shared" si="17"/>
        <v>0</v>
      </c>
      <c r="T149" s="69">
        <f t="shared" si="18"/>
        <v>0</v>
      </c>
      <c r="U149" s="65">
        <f t="shared" si="19"/>
        <v>0</v>
      </c>
      <c r="V149" s="58">
        <f t="shared" si="20"/>
        <v>0</v>
      </c>
    </row>
    <row r="150" spans="2:22" ht="13.5" customHeight="1">
      <c r="B150" s="62">
        <f t="shared" si="0"/>
        <v>124</v>
      </c>
      <c r="C150" s="68">
        <f t="shared" si="1"/>
        <v>0</v>
      </c>
      <c r="D150" s="69">
        <f t="shared" si="2"/>
        <v>0</v>
      </c>
      <c r="E150" s="68">
        <f t="shared" si="3"/>
        <v>0</v>
      </c>
      <c r="F150" s="69">
        <f t="shared" si="4"/>
        <v>0</v>
      </c>
      <c r="G150" s="68">
        <f t="shared" si="5"/>
        <v>0</v>
      </c>
      <c r="H150" s="69">
        <f t="shared" si="6"/>
        <v>0</v>
      </c>
      <c r="I150" s="68">
        <f t="shared" si="7"/>
        <v>0</v>
      </c>
      <c r="J150" s="69">
        <f t="shared" si="8"/>
        <v>0</v>
      </c>
      <c r="K150" s="68">
        <f t="shared" si="9"/>
        <v>0</v>
      </c>
      <c r="L150" s="69">
        <f t="shared" si="10"/>
        <v>0</v>
      </c>
      <c r="M150" s="68">
        <f t="shared" si="11"/>
        <v>0</v>
      </c>
      <c r="N150" s="69">
        <f t="shared" si="12"/>
        <v>0</v>
      </c>
      <c r="O150" s="68">
        <f t="shared" si="13"/>
        <v>0</v>
      </c>
      <c r="P150" s="69">
        <f t="shared" si="14"/>
        <v>0</v>
      </c>
      <c r="Q150" s="68">
        <f t="shared" si="15"/>
        <v>0</v>
      </c>
      <c r="R150" s="69">
        <f t="shared" si="16"/>
        <v>0</v>
      </c>
      <c r="S150" s="68">
        <f t="shared" si="17"/>
        <v>0</v>
      </c>
      <c r="T150" s="69">
        <f t="shared" si="18"/>
        <v>0</v>
      </c>
      <c r="U150" s="65">
        <f t="shared" si="19"/>
        <v>0</v>
      </c>
      <c r="V150" s="58">
        <f t="shared" si="20"/>
        <v>0</v>
      </c>
    </row>
    <row r="151" spans="2:22" ht="13.5" customHeight="1">
      <c r="B151" s="62">
        <f t="shared" si="0"/>
        <v>125</v>
      </c>
      <c r="C151" s="68">
        <f t="shared" si="1"/>
        <v>0</v>
      </c>
      <c r="D151" s="69">
        <f t="shared" si="2"/>
        <v>0</v>
      </c>
      <c r="E151" s="68">
        <f t="shared" si="3"/>
        <v>0</v>
      </c>
      <c r="F151" s="69">
        <f t="shared" si="4"/>
        <v>0</v>
      </c>
      <c r="G151" s="68">
        <f t="shared" si="5"/>
        <v>0</v>
      </c>
      <c r="H151" s="69">
        <f t="shared" si="6"/>
        <v>0</v>
      </c>
      <c r="I151" s="68">
        <f t="shared" si="7"/>
        <v>0</v>
      </c>
      <c r="J151" s="69">
        <f t="shared" si="8"/>
        <v>0</v>
      </c>
      <c r="K151" s="68">
        <f t="shared" si="9"/>
        <v>0</v>
      </c>
      <c r="L151" s="69">
        <f t="shared" si="10"/>
        <v>0</v>
      </c>
      <c r="M151" s="68">
        <f t="shared" si="11"/>
        <v>0</v>
      </c>
      <c r="N151" s="69">
        <f t="shared" si="12"/>
        <v>0</v>
      </c>
      <c r="O151" s="68">
        <f t="shared" si="13"/>
        <v>0</v>
      </c>
      <c r="P151" s="69">
        <f t="shared" si="14"/>
        <v>0</v>
      </c>
      <c r="Q151" s="68">
        <f t="shared" si="15"/>
        <v>0</v>
      </c>
      <c r="R151" s="69">
        <f t="shared" si="16"/>
        <v>0</v>
      </c>
      <c r="S151" s="68">
        <f t="shared" si="17"/>
        <v>0</v>
      </c>
      <c r="T151" s="69">
        <f t="shared" si="18"/>
        <v>0</v>
      </c>
      <c r="U151" s="65">
        <f t="shared" si="19"/>
        <v>0</v>
      </c>
      <c r="V151" s="58">
        <f t="shared" si="20"/>
        <v>0</v>
      </c>
    </row>
    <row r="152" spans="2:22" ht="13.5" customHeight="1">
      <c r="B152" s="62">
        <f t="shared" si="0"/>
        <v>126</v>
      </c>
      <c r="C152" s="68">
        <f t="shared" si="1"/>
        <v>0</v>
      </c>
      <c r="D152" s="69">
        <f t="shared" si="2"/>
        <v>0</v>
      </c>
      <c r="E152" s="68">
        <f t="shared" si="3"/>
        <v>0</v>
      </c>
      <c r="F152" s="69">
        <f t="shared" si="4"/>
        <v>0</v>
      </c>
      <c r="G152" s="68">
        <f t="shared" si="5"/>
        <v>0</v>
      </c>
      <c r="H152" s="69">
        <f t="shared" si="6"/>
        <v>0</v>
      </c>
      <c r="I152" s="68">
        <f t="shared" si="7"/>
        <v>0</v>
      </c>
      <c r="J152" s="69">
        <f t="shared" si="8"/>
        <v>0</v>
      </c>
      <c r="K152" s="68">
        <f t="shared" si="9"/>
        <v>0</v>
      </c>
      <c r="L152" s="69">
        <f t="shared" si="10"/>
        <v>0</v>
      </c>
      <c r="M152" s="68">
        <f t="shared" si="11"/>
        <v>0</v>
      </c>
      <c r="N152" s="69">
        <f t="shared" si="12"/>
        <v>0</v>
      </c>
      <c r="O152" s="68">
        <f t="shared" si="13"/>
        <v>0</v>
      </c>
      <c r="P152" s="69">
        <f t="shared" si="14"/>
        <v>0</v>
      </c>
      <c r="Q152" s="68">
        <f t="shared" si="15"/>
        <v>0</v>
      </c>
      <c r="R152" s="69">
        <f t="shared" si="16"/>
        <v>0</v>
      </c>
      <c r="S152" s="68">
        <f t="shared" si="17"/>
        <v>0</v>
      </c>
      <c r="T152" s="69">
        <f t="shared" si="18"/>
        <v>0</v>
      </c>
      <c r="U152" s="65">
        <f t="shared" si="19"/>
        <v>0</v>
      </c>
      <c r="V152" s="58">
        <f t="shared" si="20"/>
        <v>0</v>
      </c>
    </row>
    <row r="153" spans="2:22" ht="13.5" customHeight="1">
      <c r="B153" s="62">
        <f t="shared" si="0"/>
        <v>127</v>
      </c>
      <c r="C153" s="68">
        <f t="shared" si="1"/>
        <v>0</v>
      </c>
      <c r="D153" s="69">
        <f t="shared" si="2"/>
        <v>0</v>
      </c>
      <c r="E153" s="68">
        <f t="shared" si="3"/>
        <v>0</v>
      </c>
      <c r="F153" s="69">
        <f t="shared" si="4"/>
        <v>0</v>
      </c>
      <c r="G153" s="68">
        <f t="shared" si="5"/>
        <v>0</v>
      </c>
      <c r="H153" s="69">
        <f t="shared" si="6"/>
        <v>0</v>
      </c>
      <c r="I153" s="68">
        <f t="shared" si="7"/>
        <v>0</v>
      </c>
      <c r="J153" s="69">
        <f t="shared" si="8"/>
        <v>0</v>
      </c>
      <c r="K153" s="68">
        <f t="shared" si="9"/>
        <v>0</v>
      </c>
      <c r="L153" s="69">
        <f t="shared" si="10"/>
        <v>0</v>
      </c>
      <c r="M153" s="68">
        <f t="shared" si="11"/>
        <v>0</v>
      </c>
      <c r="N153" s="69">
        <f t="shared" si="12"/>
        <v>0</v>
      </c>
      <c r="O153" s="68">
        <f t="shared" si="13"/>
        <v>0</v>
      </c>
      <c r="P153" s="69">
        <f t="shared" si="14"/>
        <v>0</v>
      </c>
      <c r="Q153" s="68">
        <f t="shared" si="15"/>
        <v>0</v>
      </c>
      <c r="R153" s="69">
        <f t="shared" si="16"/>
        <v>0</v>
      </c>
      <c r="S153" s="68">
        <f t="shared" si="17"/>
        <v>0</v>
      </c>
      <c r="T153" s="69">
        <f t="shared" si="18"/>
        <v>0</v>
      </c>
      <c r="U153" s="65">
        <f t="shared" si="19"/>
        <v>0</v>
      </c>
      <c r="V153" s="58">
        <f t="shared" si="20"/>
        <v>0</v>
      </c>
    </row>
    <row r="154" spans="2:22" ht="13.5" customHeight="1">
      <c r="B154" s="62">
        <f t="shared" si="0"/>
        <v>128</v>
      </c>
      <c r="C154" s="68">
        <f t="shared" si="1"/>
        <v>0</v>
      </c>
      <c r="D154" s="69">
        <f t="shared" si="2"/>
        <v>0</v>
      </c>
      <c r="E154" s="68">
        <f t="shared" si="3"/>
        <v>0</v>
      </c>
      <c r="F154" s="69">
        <f t="shared" si="4"/>
        <v>0</v>
      </c>
      <c r="G154" s="68">
        <f t="shared" si="5"/>
        <v>0</v>
      </c>
      <c r="H154" s="69">
        <f t="shared" si="6"/>
        <v>0</v>
      </c>
      <c r="I154" s="68">
        <f t="shared" si="7"/>
        <v>0</v>
      </c>
      <c r="J154" s="69">
        <f t="shared" si="8"/>
        <v>0</v>
      </c>
      <c r="K154" s="68">
        <f t="shared" si="9"/>
        <v>0</v>
      </c>
      <c r="L154" s="69">
        <f t="shared" si="10"/>
        <v>0</v>
      </c>
      <c r="M154" s="68">
        <f t="shared" si="11"/>
        <v>0</v>
      </c>
      <c r="N154" s="69">
        <f t="shared" si="12"/>
        <v>0</v>
      </c>
      <c r="O154" s="68">
        <f t="shared" si="13"/>
        <v>0</v>
      </c>
      <c r="P154" s="69">
        <f t="shared" si="14"/>
        <v>0</v>
      </c>
      <c r="Q154" s="68">
        <f t="shared" si="15"/>
        <v>0</v>
      </c>
      <c r="R154" s="69">
        <f t="shared" si="16"/>
        <v>0</v>
      </c>
      <c r="S154" s="68">
        <f t="shared" si="17"/>
        <v>0</v>
      </c>
      <c r="T154" s="69">
        <f t="shared" si="18"/>
        <v>0</v>
      </c>
      <c r="U154" s="65">
        <f t="shared" si="19"/>
        <v>0</v>
      </c>
      <c r="V154" s="58">
        <f t="shared" si="20"/>
        <v>0</v>
      </c>
    </row>
    <row r="155" spans="2:22" ht="13.5" customHeight="1">
      <c r="B155" s="62">
        <f t="shared" si="0"/>
        <v>129</v>
      </c>
      <c r="C155" s="68">
        <f t="shared" si="1"/>
        <v>0</v>
      </c>
      <c r="D155" s="69">
        <f t="shared" si="2"/>
        <v>0</v>
      </c>
      <c r="E155" s="68">
        <f t="shared" si="3"/>
        <v>0</v>
      </c>
      <c r="F155" s="69">
        <f t="shared" si="4"/>
        <v>0</v>
      </c>
      <c r="G155" s="68">
        <f t="shared" si="5"/>
        <v>0</v>
      </c>
      <c r="H155" s="69">
        <f t="shared" si="6"/>
        <v>0</v>
      </c>
      <c r="I155" s="68">
        <f t="shared" si="7"/>
        <v>0</v>
      </c>
      <c r="J155" s="69">
        <f t="shared" si="8"/>
        <v>0</v>
      </c>
      <c r="K155" s="68">
        <f t="shared" si="9"/>
        <v>0</v>
      </c>
      <c r="L155" s="69">
        <f t="shared" si="10"/>
        <v>0</v>
      </c>
      <c r="M155" s="68">
        <f t="shared" si="11"/>
        <v>0</v>
      </c>
      <c r="N155" s="69">
        <f t="shared" si="12"/>
        <v>0</v>
      </c>
      <c r="O155" s="68">
        <f t="shared" si="13"/>
        <v>0</v>
      </c>
      <c r="P155" s="69">
        <f t="shared" si="14"/>
        <v>0</v>
      </c>
      <c r="Q155" s="68">
        <f t="shared" si="15"/>
        <v>0</v>
      </c>
      <c r="R155" s="69">
        <f t="shared" si="16"/>
        <v>0</v>
      </c>
      <c r="S155" s="68">
        <f t="shared" si="17"/>
        <v>0</v>
      </c>
      <c r="T155" s="69">
        <f t="shared" si="18"/>
        <v>0</v>
      </c>
      <c r="U155" s="65">
        <f t="shared" si="19"/>
        <v>0</v>
      </c>
      <c r="V155" s="58">
        <f t="shared" si="20"/>
        <v>0</v>
      </c>
    </row>
    <row r="156" spans="2:22" ht="13.5" customHeight="1">
      <c r="B156" s="62">
        <f t="shared" si="0"/>
        <v>130</v>
      </c>
      <c r="C156" s="68">
        <f t="shared" si="1"/>
        <v>0</v>
      </c>
      <c r="D156" s="69">
        <f t="shared" si="2"/>
        <v>0</v>
      </c>
      <c r="E156" s="68">
        <f t="shared" si="3"/>
        <v>0</v>
      </c>
      <c r="F156" s="69">
        <f t="shared" si="4"/>
        <v>0</v>
      </c>
      <c r="G156" s="68">
        <f t="shared" si="5"/>
        <v>0</v>
      </c>
      <c r="H156" s="69">
        <f t="shared" si="6"/>
        <v>0</v>
      </c>
      <c r="I156" s="68">
        <f t="shared" si="7"/>
        <v>0</v>
      </c>
      <c r="J156" s="69">
        <f t="shared" si="8"/>
        <v>0</v>
      </c>
      <c r="K156" s="68">
        <f t="shared" si="9"/>
        <v>0</v>
      </c>
      <c r="L156" s="69">
        <f t="shared" si="10"/>
        <v>0</v>
      </c>
      <c r="M156" s="68">
        <f t="shared" si="11"/>
        <v>0</v>
      </c>
      <c r="N156" s="69">
        <f t="shared" si="12"/>
        <v>0</v>
      </c>
      <c r="O156" s="68">
        <f t="shared" si="13"/>
        <v>0</v>
      </c>
      <c r="P156" s="69">
        <f t="shared" si="14"/>
        <v>0</v>
      </c>
      <c r="Q156" s="68">
        <f t="shared" si="15"/>
        <v>0</v>
      </c>
      <c r="R156" s="69">
        <f t="shared" si="16"/>
        <v>0</v>
      </c>
      <c r="S156" s="68">
        <f t="shared" si="17"/>
        <v>0</v>
      </c>
      <c r="T156" s="69">
        <f t="shared" si="18"/>
        <v>0</v>
      </c>
      <c r="U156" s="65">
        <f t="shared" si="19"/>
        <v>0</v>
      </c>
      <c r="V156" s="58">
        <f t="shared" si="20"/>
        <v>0</v>
      </c>
    </row>
    <row r="157" spans="2:22" ht="13.5" customHeight="1">
      <c r="B157" s="62">
        <f t="shared" si="0"/>
        <v>131</v>
      </c>
      <c r="C157" s="68">
        <f t="shared" si="1"/>
        <v>0</v>
      </c>
      <c r="D157" s="69">
        <f t="shared" si="2"/>
        <v>0</v>
      </c>
      <c r="E157" s="68">
        <f t="shared" si="3"/>
        <v>0</v>
      </c>
      <c r="F157" s="69">
        <f t="shared" si="4"/>
        <v>0</v>
      </c>
      <c r="G157" s="68">
        <f t="shared" si="5"/>
        <v>0</v>
      </c>
      <c r="H157" s="69">
        <f t="shared" si="6"/>
        <v>0</v>
      </c>
      <c r="I157" s="68">
        <f t="shared" si="7"/>
        <v>0</v>
      </c>
      <c r="J157" s="69">
        <f t="shared" si="8"/>
        <v>0</v>
      </c>
      <c r="K157" s="68">
        <f t="shared" si="9"/>
        <v>0</v>
      </c>
      <c r="L157" s="69">
        <f t="shared" si="10"/>
        <v>0</v>
      </c>
      <c r="M157" s="68">
        <f t="shared" si="11"/>
        <v>0</v>
      </c>
      <c r="N157" s="69">
        <f t="shared" si="12"/>
        <v>0</v>
      </c>
      <c r="O157" s="68">
        <f t="shared" si="13"/>
        <v>0</v>
      </c>
      <c r="P157" s="69">
        <f t="shared" si="14"/>
        <v>0</v>
      </c>
      <c r="Q157" s="68">
        <f t="shared" si="15"/>
        <v>0</v>
      </c>
      <c r="R157" s="69">
        <f t="shared" si="16"/>
        <v>0</v>
      </c>
      <c r="S157" s="68">
        <f t="shared" si="17"/>
        <v>0</v>
      </c>
      <c r="T157" s="69">
        <f t="shared" si="18"/>
        <v>0</v>
      </c>
      <c r="U157" s="65">
        <f t="shared" si="19"/>
        <v>0</v>
      </c>
      <c r="V157" s="58">
        <f t="shared" si="20"/>
        <v>0</v>
      </c>
    </row>
    <row r="158" spans="2:22" ht="13.5" customHeight="1">
      <c r="B158" s="62">
        <f t="shared" si="0"/>
        <v>132</v>
      </c>
      <c r="C158" s="68">
        <f t="shared" si="1"/>
        <v>0</v>
      </c>
      <c r="D158" s="69">
        <f t="shared" si="2"/>
        <v>0</v>
      </c>
      <c r="E158" s="68">
        <f t="shared" si="3"/>
        <v>0</v>
      </c>
      <c r="F158" s="69">
        <f t="shared" si="4"/>
        <v>0</v>
      </c>
      <c r="G158" s="68">
        <f t="shared" si="5"/>
        <v>0</v>
      </c>
      <c r="H158" s="69">
        <f t="shared" si="6"/>
        <v>0</v>
      </c>
      <c r="I158" s="68">
        <f t="shared" si="7"/>
        <v>0</v>
      </c>
      <c r="J158" s="69">
        <f t="shared" si="8"/>
        <v>0</v>
      </c>
      <c r="K158" s="68">
        <f t="shared" si="9"/>
        <v>0</v>
      </c>
      <c r="L158" s="69">
        <f t="shared" si="10"/>
        <v>0</v>
      </c>
      <c r="M158" s="68">
        <f t="shared" si="11"/>
        <v>0</v>
      </c>
      <c r="N158" s="69">
        <f t="shared" si="12"/>
        <v>0</v>
      </c>
      <c r="O158" s="68">
        <f t="shared" si="13"/>
        <v>0</v>
      </c>
      <c r="P158" s="69">
        <f t="shared" si="14"/>
        <v>0</v>
      </c>
      <c r="Q158" s="68">
        <f t="shared" si="15"/>
        <v>0</v>
      </c>
      <c r="R158" s="69">
        <f t="shared" si="16"/>
        <v>0</v>
      </c>
      <c r="S158" s="68">
        <f t="shared" si="17"/>
        <v>0</v>
      </c>
      <c r="T158" s="69">
        <f t="shared" si="18"/>
        <v>0</v>
      </c>
      <c r="U158" s="65">
        <f t="shared" si="19"/>
        <v>0</v>
      </c>
      <c r="V158" s="58">
        <f t="shared" si="20"/>
        <v>0</v>
      </c>
    </row>
    <row r="159" spans="2:22" ht="13.5" customHeight="1">
      <c r="B159" s="62">
        <f t="shared" si="0"/>
        <v>133</v>
      </c>
      <c r="C159" s="68">
        <f t="shared" si="1"/>
        <v>0</v>
      </c>
      <c r="D159" s="69">
        <f t="shared" si="2"/>
        <v>0</v>
      </c>
      <c r="E159" s="68">
        <f t="shared" si="3"/>
        <v>0</v>
      </c>
      <c r="F159" s="69">
        <f t="shared" si="4"/>
        <v>0</v>
      </c>
      <c r="G159" s="68">
        <f t="shared" si="5"/>
        <v>0</v>
      </c>
      <c r="H159" s="69">
        <f t="shared" si="6"/>
        <v>0</v>
      </c>
      <c r="I159" s="68">
        <f t="shared" si="7"/>
        <v>0</v>
      </c>
      <c r="J159" s="69">
        <f t="shared" si="8"/>
        <v>0</v>
      </c>
      <c r="K159" s="68">
        <f t="shared" si="9"/>
        <v>0</v>
      </c>
      <c r="L159" s="69">
        <f t="shared" si="10"/>
        <v>0</v>
      </c>
      <c r="M159" s="68">
        <f t="shared" si="11"/>
        <v>0</v>
      </c>
      <c r="N159" s="69">
        <f t="shared" si="12"/>
        <v>0</v>
      </c>
      <c r="O159" s="68">
        <f t="shared" si="13"/>
        <v>0</v>
      </c>
      <c r="P159" s="69">
        <f t="shared" si="14"/>
        <v>0</v>
      </c>
      <c r="Q159" s="68">
        <f t="shared" si="15"/>
        <v>0</v>
      </c>
      <c r="R159" s="69">
        <f t="shared" si="16"/>
        <v>0</v>
      </c>
      <c r="S159" s="68">
        <f t="shared" si="17"/>
        <v>0</v>
      </c>
      <c r="T159" s="69">
        <f t="shared" si="18"/>
        <v>0</v>
      </c>
      <c r="U159" s="65">
        <f t="shared" si="19"/>
        <v>0</v>
      </c>
      <c r="V159" s="58">
        <f t="shared" si="20"/>
        <v>0</v>
      </c>
    </row>
    <row r="160" spans="2:22" ht="13.5" customHeight="1">
      <c r="B160" s="62">
        <f t="shared" si="0"/>
        <v>134</v>
      </c>
      <c r="C160" s="68">
        <f t="shared" si="1"/>
        <v>0</v>
      </c>
      <c r="D160" s="69">
        <f t="shared" si="2"/>
        <v>0</v>
      </c>
      <c r="E160" s="68">
        <f t="shared" si="3"/>
        <v>0</v>
      </c>
      <c r="F160" s="69">
        <f t="shared" si="4"/>
        <v>0</v>
      </c>
      <c r="G160" s="68">
        <f t="shared" si="5"/>
        <v>0</v>
      </c>
      <c r="H160" s="69">
        <f t="shared" si="6"/>
        <v>0</v>
      </c>
      <c r="I160" s="68">
        <f t="shared" si="7"/>
        <v>0</v>
      </c>
      <c r="J160" s="69">
        <f t="shared" si="8"/>
        <v>0</v>
      </c>
      <c r="K160" s="68">
        <f t="shared" si="9"/>
        <v>0</v>
      </c>
      <c r="L160" s="69">
        <f t="shared" si="10"/>
        <v>0</v>
      </c>
      <c r="M160" s="68">
        <f t="shared" si="11"/>
        <v>0</v>
      </c>
      <c r="N160" s="69">
        <f t="shared" si="12"/>
        <v>0</v>
      </c>
      <c r="O160" s="68">
        <f t="shared" si="13"/>
        <v>0</v>
      </c>
      <c r="P160" s="69">
        <f t="shared" si="14"/>
        <v>0</v>
      </c>
      <c r="Q160" s="68">
        <f t="shared" si="15"/>
        <v>0</v>
      </c>
      <c r="R160" s="69">
        <f t="shared" si="16"/>
        <v>0</v>
      </c>
      <c r="S160" s="68">
        <f t="shared" si="17"/>
        <v>0</v>
      </c>
      <c r="T160" s="69">
        <f t="shared" si="18"/>
        <v>0</v>
      </c>
      <c r="U160" s="65">
        <f t="shared" si="19"/>
        <v>0</v>
      </c>
      <c r="V160" s="58">
        <f t="shared" si="20"/>
        <v>0</v>
      </c>
    </row>
    <row r="161" spans="2:22" ht="13.5" customHeight="1">
      <c r="B161" s="62">
        <f t="shared" si="0"/>
        <v>135</v>
      </c>
      <c r="C161" s="68">
        <f t="shared" si="1"/>
        <v>0</v>
      </c>
      <c r="D161" s="69">
        <f t="shared" si="2"/>
        <v>0</v>
      </c>
      <c r="E161" s="68">
        <f t="shared" si="3"/>
        <v>0</v>
      </c>
      <c r="F161" s="69">
        <f t="shared" si="4"/>
        <v>0</v>
      </c>
      <c r="G161" s="68">
        <f t="shared" si="5"/>
        <v>0</v>
      </c>
      <c r="H161" s="69">
        <f t="shared" si="6"/>
        <v>0</v>
      </c>
      <c r="I161" s="68">
        <f t="shared" si="7"/>
        <v>0</v>
      </c>
      <c r="J161" s="69">
        <f t="shared" si="8"/>
        <v>0</v>
      </c>
      <c r="K161" s="68">
        <f t="shared" si="9"/>
        <v>0</v>
      </c>
      <c r="L161" s="69">
        <f t="shared" si="10"/>
        <v>0</v>
      </c>
      <c r="M161" s="68">
        <f t="shared" si="11"/>
        <v>0</v>
      </c>
      <c r="N161" s="69">
        <f t="shared" si="12"/>
        <v>0</v>
      </c>
      <c r="O161" s="68">
        <f t="shared" si="13"/>
        <v>0</v>
      </c>
      <c r="P161" s="69">
        <f t="shared" si="14"/>
        <v>0</v>
      </c>
      <c r="Q161" s="68">
        <f t="shared" si="15"/>
        <v>0</v>
      </c>
      <c r="R161" s="69">
        <f t="shared" si="16"/>
        <v>0</v>
      </c>
      <c r="S161" s="68">
        <f t="shared" si="17"/>
        <v>0</v>
      </c>
      <c r="T161" s="69">
        <f t="shared" si="18"/>
        <v>0</v>
      </c>
      <c r="U161" s="65">
        <f t="shared" si="19"/>
        <v>0</v>
      </c>
      <c r="V161" s="58">
        <f t="shared" si="20"/>
        <v>0</v>
      </c>
    </row>
    <row r="162" spans="2:22" ht="13.5" customHeight="1">
      <c r="B162" s="62">
        <f t="shared" si="0"/>
        <v>136</v>
      </c>
      <c r="C162" s="68">
        <f t="shared" si="1"/>
        <v>0</v>
      </c>
      <c r="D162" s="69">
        <f t="shared" si="2"/>
        <v>0</v>
      </c>
      <c r="E162" s="68">
        <f t="shared" si="3"/>
        <v>0</v>
      </c>
      <c r="F162" s="69">
        <f t="shared" si="4"/>
        <v>0</v>
      </c>
      <c r="G162" s="68">
        <f t="shared" si="5"/>
        <v>0</v>
      </c>
      <c r="H162" s="69">
        <f t="shared" si="6"/>
        <v>0</v>
      </c>
      <c r="I162" s="68">
        <f t="shared" si="7"/>
        <v>0</v>
      </c>
      <c r="J162" s="69">
        <f t="shared" si="8"/>
        <v>0</v>
      </c>
      <c r="K162" s="68">
        <f t="shared" si="9"/>
        <v>0</v>
      </c>
      <c r="L162" s="69">
        <f t="shared" si="10"/>
        <v>0</v>
      </c>
      <c r="M162" s="68">
        <f t="shared" si="11"/>
        <v>0</v>
      </c>
      <c r="N162" s="69">
        <f t="shared" si="12"/>
        <v>0</v>
      </c>
      <c r="O162" s="68">
        <f t="shared" si="13"/>
        <v>0</v>
      </c>
      <c r="P162" s="69">
        <f t="shared" si="14"/>
        <v>0</v>
      </c>
      <c r="Q162" s="68">
        <f t="shared" si="15"/>
        <v>0</v>
      </c>
      <c r="R162" s="69">
        <f t="shared" si="16"/>
        <v>0</v>
      </c>
      <c r="S162" s="68">
        <f t="shared" si="17"/>
        <v>0</v>
      </c>
      <c r="T162" s="69">
        <f t="shared" si="18"/>
        <v>0</v>
      </c>
      <c r="U162" s="65">
        <f t="shared" si="19"/>
        <v>0</v>
      </c>
      <c r="V162" s="58">
        <f t="shared" si="20"/>
        <v>0</v>
      </c>
    </row>
    <row r="163" spans="2:22" ht="13.5" customHeight="1">
      <c r="B163" s="62">
        <f t="shared" si="0"/>
        <v>137</v>
      </c>
      <c r="C163" s="68">
        <f t="shared" si="1"/>
        <v>0</v>
      </c>
      <c r="D163" s="69">
        <f t="shared" si="2"/>
        <v>0</v>
      </c>
      <c r="E163" s="68">
        <f t="shared" si="3"/>
        <v>0</v>
      </c>
      <c r="F163" s="69">
        <f t="shared" si="4"/>
        <v>0</v>
      </c>
      <c r="G163" s="68">
        <f t="shared" si="5"/>
        <v>0</v>
      </c>
      <c r="H163" s="69">
        <f t="shared" si="6"/>
        <v>0</v>
      </c>
      <c r="I163" s="68">
        <f t="shared" si="7"/>
        <v>0</v>
      </c>
      <c r="J163" s="69">
        <f t="shared" si="8"/>
        <v>0</v>
      </c>
      <c r="K163" s="68">
        <f t="shared" si="9"/>
        <v>0</v>
      </c>
      <c r="L163" s="69">
        <f t="shared" si="10"/>
        <v>0</v>
      </c>
      <c r="M163" s="68">
        <f t="shared" si="11"/>
        <v>0</v>
      </c>
      <c r="N163" s="69">
        <f t="shared" si="12"/>
        <v>0</v>
      </c>
      <c r="O163" s="68">
        <f t="shared" si="13"/>
        <v>0</v>
      </c>
      <c r="P163" s="69">
        <f t="shared" si="14"/>
        <v>0</v>
      </c>
      <c r="Q163" s="68">
        <f t="shared" si="15"/>
        <v>0</v>
      </c>
      <c r="R163" s="69">
        <f t="shared" si="16"/>
        <v>0</v>
      </c>
      <c r="S163" s="68">
        <f t="shared" si="17"/>
        <v>0</v>
      </c>
      <c r="T163" s="69">
        <f t="shared" si="18"/>
        <v>0</v>
      </c>
      <c r="U163" s="65">
        <f t="shared" si="19"/>
        <v>0</v>
      </c>
      <c r="V163" s="58">
        <f t="shared" si="20"/>
        <v>0</v>
      </c>
    </row>
    <row r="164" spans="2:22" ht="13.5" customHeight="1">
      <c r="B164" s="62">
        <f t="shared" si="0"/>
        <v>138</v>
      </c>
      <c r="C164" s="68">
        <f t="shared" si="1"/>
        <v>0</v>
      </c>
      <c r="D164" s="69">
        <f t="shared" si="2"/>
        <v>0</v>
      </c>
      <c r="E164" s="68">
        <f t="shared" si="3"/>
        <v>0</v>
      </c>
      <c r="F164" s="69">
        <f t="shared" si="4"/>
        <v>0</v>
      </c>
      <c r="G164" s="68">
        <f t="shared" si="5"/>
        <v>0</v>
      </c>
      <c r="H164" s="69">
        <f t="shared" si="6"/>
        <v>0</v>
      </c>
      <c r="I164" s="68">
        <f t="shared" si="7"/>
        <v>0</v>
      </c>
      <c r="J164" s="69">
        <f t="shared" si="8"/>
        <v>0</v>
      </c>
      <c r="K164" s="68">
        <f t="shared" si="9"/>
        <v>0</v>
      </c>
      <c r="L164" s="69">
        <f t="shared" si="10"/>
        <v>0</v>
      </c>
      <c r="M164" s="68">
        <f t="shared" si="11"/>
        <v>0</v>
      </c>
      <c r="N164" s="69">
        <f t="shared" si="12"/>
        <v>0</v>
      </c>
      <c r="O164" s="68">
        <f t="shared" si="13"/>
        <v>0</v>
      </c>
      <c r="P164" s="69">
        <f t="shared" si="14"/>
        <v>0</v>
      </c>
      <c r="Q164" s="68">
        <f t="shared" si="15"/>
        <v>0</v>
      </c>
      <c r="R164" s="69">
        <f t="shared" si="16"/>
        <v>0</v>
      </c>
      <c r="S164" s="68">
        <f t="shared" si="17"/>
        <v>0</v>
      </c>
      <c r="T164" s="69">
        <f t="shared" si="18"/>
        <v>0</v>
      </c>
      <c r="U164" s="65">
        <f t="shared" si="19"/>
        <v>0</v>
      </c>
      <c r="V164" s="58">
        <f t="shared" si="20"/>
        <v>0</v>
      </c>
    </row>
    <row r="165" spans="2:22" ht="13.5" customHeight="1">
      <c r="B165" s="62">
        <f t="shared" si="0"/>
        <v>139</v>
      </c>
      <c r="C165" s="68">
        <f t="shared" si="1"/>
        <v>0</v>
      </c>
      <c r="D165" s="69">
        <f t="shared" si="2"/>
        <v>0</v>
      </c>
      <c r="E165" s="68">
        <f t="shared" si="3"/>
        <v>0</v>
      </c>
      <c r="F165" s="69">
        <f t="shared" si="4"/>
        <v>0</v>
      </c>
      <c r="G165" s="68">
        <f t="shared" si="5"/>
        <v>0</v>
      </c>
      <c r="H165" s="69">
        <f t="shared" si="6"/>
        <v>0</v>
      </c>
      <c r="I165" s="68">
        <f t="shared" si="7"/>
        <v>0</v>
      </c>
      <c r="J165" s="69">
        <f t="shared" si="8"/>
        <v>0</v>
      </c>
      <c r="K165" s="68">
        <f t="shared" si="9"/>
        <v>0</v>
      </c>
      <c r="L165" s="69">
        <f t="shared" si="10"/>
        <v>0</v>
      </c>
      <c r="M165" s="68">
        <f t="shared" si="11"/>
        <v>0</v>
      </c>
      <c r="N165" s="69">
        <f t="shared" si="12"/>
        <v>0</v>
      </c>
      <c r="O165" s="68">
        <f t="shared" si="13"/>
        <v>0</v>
      </c>
      <c r="P165" s="69">
        <f t="shared" si="14"/>
        <v>0</v>
      </c>
      <c r="Q165" s="68">
        <f t="shared" si="15"/>
        <v>0</v>
      </c>
      <c r="R165" s="69">
        <f t="shared" si="16"/>
        <v>0</v>
      </c>
      <c r="S165" s="68">
        <f t="shared" si="17"/>
        <v>0</v>
      </c>
      <c r="T165" s="69">
        <f t="shared" si="18"/>
        <v>0</v>
      </c>
      <c r="U165" s="65">
        <f t="shared" si="19"/>
        <v>0</v>
      </c>
      <c r="V165" s="58">
        <f t="shared" si="20"/>
        <v>0</v>
      </c>
    </row>
    <row r="166" spans="2:22" ht="13.5" customHeight="1">
      <c r="B166" s="62">
        <f t="shared" si="0"/>
        <v>140</v>
      </c>
      <c r="C166" s="68">
        <f t="shared" si="1"/>
        <v>0</v>
      </c>
      <c r="D166" s="69">
        <f t="shared" si="2"/>
        <v>0</v>
      </c>
      <c r="E166" s="68">
        <f t="shared" si="3"/>
        <v>0</v>
      </c>
      <c r="F166" s="69">
        <f t="shared" si="4"/>
        <v>0</v>
      </c>
      <c r="G166" s="68">
        <f t="shared" si="5"/>
        <v>0</v>
      </c>
      <c r="H166" s="69">
        <f t="shared" si="6"/>
        <v>0</v>
      </c>
      <c r="I166" s="68">
        <f t="shared" si="7"/>
        <v>0</v>
      </c>
      <c r="J166" s="69">
        <f t="shared" si="8"/>
        <v>0</v>
      </c>
      <c r="K166" s="68">
        <f t="shared" si="9"/>
        <v>0</v>
      </c>
      <c r="L166" s="69">
        <f t="shared" si="10"/>
        <v>0</v>
      </c>
      <c r="M166" s="68">
        <f t="shared" si="11"/>
        <v>0</v>
      </c>
      <c r="N166" s="69">
        <f t="shared" si="12"/>
        <v>0</v>
      </c>
      <c r="O166" s="68">
        <f t="shared" si="13"/>
        <v>0</v>
      </c>
      <c r="P166" s="69">
        <f t="shared" si="14"/>
        <v>0</v>
      </c>
      <c r="Q166" s="68">
        <f t="shared" si="15"/>
        <v>0</v>
      </c>
      <c r="R166" s="69">
        <f t="shared" si="16"/>
        <v>0</v>
      </c>
      <c r="S166" s="68">
        <f t="shared" si="17"/>
        <v>0</v>
      </c>
      <c r="T166" s="69">
        <f t="shared" si="18"/>
        <v>0</v>
      </c>
      <c r="U166" s="65">
        <f t="shared" si="19"/>
        <v>0</v>
      </c>
      <c r="V166" s="58">
        <f t="shared" si="20"/>
        <v>0</v>
      </c>
    </row>
    <row r="167" spans="2:22" ht="13.5" customHeight="1">
      <c r="B167" s="62">
        <f t="shared" si="0"/>
        <v>141</v>
      </c>
      <c r="C167" s="68">
        <f t="shared" si="1"/>
        <v>0</v>
      </c>
      <c r="D167" s="69">
        <f t="shared" si="2"/>
        <v>0</v>
      </c>
      <c r="E167" s="68">
        <f t="shared" si="3"/>
        <v>0</v>
      </c>
      <c r="F167" s="69">
        <f t="shared" si="4"/>
        <v>0</v>
      </c>
      <c r="G167" s="68">
        <f t="shared" si="5"/>
        <v>0</v>
      </c>
      <c r="H167" s="69">
        <f t="shared" si="6"/>
        <v>0</v>
      </c>
      <c r="I167" s="68">
        <f t="shared" si="7"/>
        <v>0</v>
      </c>
      <c r="J167" s="69">
        <f t="shared" si="8"/>
        <v>0</v>
      </c>
      <c r="K167" s="68">
        <f t="shared" si="9"/>
        <v>0</v>
      </c>
      <c r="L167" s="69">
        <f t="shared" si="10"/>
        <v>0</v>
      </c>
      <c r="M167" s="68">
        <f t="shared" si="11"/>
        <v>0</v>
      </c>
      <c r="N167" s="69">
        <f t="shared" si="12"/>
        <v>0</v>
      </c>
      <c r="O167" s="68">
        <f t="shared" si="13"/>
        <v>0</v>
      </c>
      <c r="P167" s="69">
        <f t="shared" si="14"/>
        <v>0</v>
      </c>
      <c r="Q167" s="68">
        <f t="shared" si="15"/>
        <v>0</v>
      </c>
      <c r="R167" s="69">
        <f t="shared" si="16"/>
        <v>0</v>
      </c>
      <c r="S167" s="68">
        <f t="shared" si="17"/>
        <v>0</v>
      </c>
      <c r="T167" s="69">
        <f t="shared" si="18"/>
        <v>0</v>
      </c>
      <c r="U167" s="65">
        <f t="shared" si="19"/>
        <v>0</v>
      </c>
      <c r="V167" s="58">
        <f t="shared" si="20"/>
        <v>0</v>
      </c>
    </row>
    <row r="168" spans="2:22" ht="13.5" customHeight="1">
      <c r="B168" s="62">
        <f t="shared" si="0"/>
        <v>142</v>
      </c>
      <c r="C168" s="68">
        <f t="shared" si="1"/>
        <v>0</v>
      </c>
      <c r="D168" s="69">
        <f t="shared" si="2"/>
        <v>0</v>
      </c>
      <c r="E168" s="68">
        <f t="shared" si="3"/>
        <v>0</v>
      </c>
      <c r="F168" s="69">
        <f t="shared" si="4"/>
        <v>0</v>
      </c>
      <c r="G168" s="68">
        <f t="shared" si="5"/>
        <v>0</v>
      </c>
      <c r="H168" s="69">
        <f t="shared" si="6"/>
        <v>0</v>
      </c>
      <c r="I168" s="68">
        <f t="shared" si="7"/>
        <v>0</v>
      </c>
      <c r="J168" s="69">
        <f t="shared" si="8"/>
        <v>0</v>
      </c>
      <c r="K168" s="68">
        <f t="shared" si="9"/>
        <v>0</v>
      </c>
      <c r="L168" s="69">
        <f t="shared" si="10"/>
        <v>0</v>
      </c>
      <c r="M168" s="68">
        <f t="shared" si="11"/>
        <v>0</v>
      </c>
      <c r="N168" s="69">
        <f t="shared" si="12"/>
        <v>0</v>
      </c>
      <c r="O168" s="68">
        <f t="shared" si="13"/>
        <v>0</v>
      </c>
      <c r="P168" s="69">
        <f t="shared" si="14"/>
        <v>0</v>
      </c>
      <c r="Q168" s="68">
        <f t="shared" si="15"/>
        <v>0</v>
      </c>
      <c r="R168" s="69">
        <f t="shared" si="16"/>
        <v>0</v>
      </c>
      <c r="S168" s="68">
        <f t="shared" si="17"/>
        <v>0</v>
      </c>
      <c r="T168" s="69">
        <f t="shared" si="18"/>
        <v>0</v>
      </c>
      <c r="U168" s="65">
        <f t="shared" si="19"/>
        <v>0</v>
      </c>
      <c r="V168" s="58">
        <f t="shared" si="20"/>
        <v>0</v>
      </c>
    </row>
    <row r="169" spans="2:22" ht="13.5" customHeight="1">
      <c r="B169" s="62">
        <f t="shared" si="0"/>
        <v>143</v>
      </c>
      <c r="C169" s="68">
        <f t="shared" si="1"/>
        <v>0</v>
      </c>
      <c r="D169" s="69">
        <f t="shared" si="2"/>
        <v>0</v>
      </c>
      <c r="E169" s="68">
        <f t="shared" si="3"/>
        <v>0</v>
      </c>
      <c r="F169" s="69">
        <f t="shared" si="4"/>
        <v>0</v>
      </c>
      <c r="G169" s="68">
        <f t="shared" si="5"/>
        <v>0</v>
      </c>
      <c r="H169" s="69">
        <f t="shared" si="6"/>
        <v>0</v>
      </c>
      <c r="I169" s="68">
        <f t="shared" si="7"/>
        <v>0</v>
      </c>
      <c r="J169" s="69">
        <f t="shared" si="8"/>
        <v>0</v>
      </c>
      <c r="K169" s="68">
        <f t="shared" si="9"/>
        <v>0</v>
      </c>
      <c r="L169" s="69">
        <f t="shared" si="10"/>
        <v>0</v>
      </c>
      <c r="M169" s="68">
        <f t="shared" si="11"/>
        <v>0</v>
      </c>
      <c r="N169" s="69">
        <f t="shared" si="12"/>
        <v>0</v>
      </c>
      <c r="O169" s="68">
        <f t="shared" si="13"/>
        <v>0</v>
      </c>
      <c r="P169" s="69">
        <f t="shared" si="14"/>
        <v>0</v>
      </c>
      <c r="Q169" s="68">
        <f t="shared" si="15"/>
        <v>0</v>
      </c>
      <c r="R169" s="69">
        <f t="shared" si="16"/>
        <v>0</v>
      </c>
      <c r="S169" s="68">
        <f t="shared" si="17"/>
        <v>0</v>
      </c>
      <c r="T169" s="69">
        <f t="shared" si="18"/>
        <v>0</v>
      </c>
      <c r="U169" s="65">
        <f t="shared" si="19"/>
        <v>0</v>
      </c>
      <c r="V169" s="58">
        <f t="shared" si="20"/>
        <v>0</v>
      </c>
    </row>
    <row r="170" spans="2:22" ht="13.5" customHeight="1">
      <c r="B170" s="62">
        <f t="shared" si="0"/>
        <v>144</v>
      </c>
      <c r="C170" s="68">
        <f t="shared" si="1"/>
        <v>0</v>
      </c>
      <c r="D170" s="69">
        <f t="shared" si="2"/>
        <v>0</v>
      </c>
      <c r="E170" s="68">
        <f t="shared" si="3"/>
        <v>0</v>
      </c>
      <c r="F170" s="69">
        <f t="shared" si="4"/>
        <v>0</v>
      </c>
      <c r="G170" s="68">
        <f t="shared" si="5"/>
        <v>0</v>
      </c>
      <c r="H170" s="69">
        <f t="shared" si="6"/>
        <v>0</v>
      </c>
      <c r="I170" s="68">
        <f t="shared" si="7"/>
        <v>0</v>
      </c>
      <c r="J170" s="69">
        <f t="shared" si="8"/>
        <v>0</v>
      </c>
      <c r="K170" s="68">
        <f t="shared" si="9"/>
        <v>0</v>
      </c>
      <c r="L170" s="69">
        <f t="shared" si="10"/>
        <v>0</v>
      </c>
      <c r="M170" s="68">
        <f t="shared" si="11"/>
        <v>0</v>
      </c>
      <c r="N170" s="69">
        <f t="shared" si="12"/>
        <v>0</v>
      </c>
      <c r="O170" s="68">
        <f t="shared" si="13"/>
        <v>0</v>
      </c>
      <c r="P170" s="69">
        <f t="shared" si="14"/>
        <v>0</v>
      </c>
      <c r="Q170" s="68">
        <f t="shared" si="15"/>
        <v>0</v>
      </c>
      <c r="R170" s="69">
        <f t="shared" si="16"/>
        <v>0</v>
      </c>
      <c r="S170" s="68">
        <f t="shared" si="17"/>
        <v>0</v>
      </c>
      <c r="T170" s="69">
        <f t="shared" si="18"/>
        <v>0</v>
      </c>
      <c r="U170" s="65">
        <f t="shared" si="19"/>
        <v>0</v>
      </c>
      <c r="V170" s="58">
        <f t="shared" si="20"/>
        <v>0</v>
      </c>
    </row>
    <row r="171" spans="2:22" ht="13.5" customHeight="1">
      <c r="B171" s="62">
        <f t="shared" si="0"/>
        <v>145</v>
      </c>
      <c r="C171" s="68">
        <f t="shared" si="1"/>
        <v>0</v>
      </c>
      <c r="D171" s="69">
        <f t="shared" si="2"/>
        <v>0</v>
      </c>
      <c r="E171" s="68">
        <f t="shared" si="3"/>
        <v>0</v>
      </c>
      <c r="F171" s="69">
        <f t="shared" si="4"/>
        <v>0</v>
      </c>
      <c r="G171" s="68">
        <f t="shared" si="5"/>
        <v>0</v>
      </c>
      <c r="H171" s="69">
        <f t="shared" si="6"/>
        <v>0</v>
      </c>
      <c r="I171" s="68">
        <f t="shared" si="7"/>
        <v>0</v>
      </c>
      <c r="J171" s="69">
        <f t="shared" si="8"/>
        <v>0</v>
      </c>
      <c r="K171" s="68">
        <f t="shared" si="9"/>
        <v>0</v>
      </c>
      <c r="L171" s="69">
        <f t="shared" si="10"/>
        <v>0</v>
      </c>
      <c r="M171" s="68">
        <f t="shared" si="11"/>
        <v>0</v>
      </c>
      <c r="N171" s="69">
        <f t="shared" si="12"/>
        <v>0</v>
      </c>
      <c r="O171" s="68">
        <f t="shared" si="13"/>
        <v>0</v>
      </c>
      <c r="P171" s="69">
        <f t="shared" si="14"/>
        <v>0</v>
      </c>
      <c r="Q171" s="68">
        <f t="shared" si="15"/>
        <v>0</v>
      </c>
      <c r="R171" s="69">
        <f t="shared" si="16"/>
        <v>0</v>
      </c>
      <c r="S171" s="68">
        <f t="shared" si="17"/>
        <v>0</v>
      </c>
      <c r="T171" s="69">
        <f t="shared" si="18"/>
        <v>0</v>
      </c>
      <c r="U171" s="65">
        <f t="shared" si="19"/>
        <v>0</v>
      </c>
      <c r="V171" s="58">
        <f t="shared" si="20"/>
        <v>0</v>
      </c>
    </row>
    <row r="172" spans="2:22" ht="13.5" customHeight="1">
      <c r="B172" s="62">
        <f t="shared" si="0"/>
        <v>146</v>
      </c>
      <c r="C172" s="68">
        <f t="shared" si="1"/>
        <v>0</v>
      </c>
      <c r="D172" s="69">
        <f t="shared" si="2"/>
        <v>0</v>
      </c>
      <c r="E172" s="68">
        <f t="shared" si="3"/>
        <v>0</v>
      </c>
      <c r="F172" s="69">
        <f t="shared" si="4"/>
        <v>0</v>
      </c>
      <c r="G172" s="68">
        <f t="shared" si="5"/>
        <v>0</v>
      </c>
      <c r="H172" s="69">
        <f t="shared" si="6"/>
        <v>0</v>
      </c>
      <c r="I172" s="68">
        <f t="shared" si="7"/>
        <v>0</v>
      </c>
      <c r="J172" s="69">
        <f t="shared" si="8"/>
        <v>0</v>
      </c>
      <c r="K172" s="68">
        <f t="shared" si="9"/>
        <v>0</v>
      </c>
      <c r="L172" s="69">
        <f t="shared" si="10"/>
        <v>0</v>
      </c>
      <c r="M172" s="68">
        <f t="shared" si="11"/>
        <v>0</v>
      </c>
      <c r="N172" s="69">
        <f t="shared" si="12"/>
        <v>0</v>
      </c>
      <c r="O172" s="68">
        <f t="shared" si="13"/>
        <v>0</v>
      </c>
      <c r="P172" s="69">
        <f t="shared" si="14"/>
        <v>0</v>
      </c>
      <c r="Q172" s="68">
        <f t="shared" si="15"/>
        <v>0</v>
      </c>
      <c r="R172" s="69">
        <f t="shared" si="16"/>
        <v>0</v>
      </c>
      <c r="S172" s="68">
        <f t="shared" si="17"/>
        <v>0</v>
      </c>
      <c r="T172" s="69">
        <f t="shared" si="18"/>
        <v>0</v>
      </c>
      <c r="U172" s="65">
        <f t="shared" si="19"/>
        <v>0</v>
      </c>
      <c r="V172" s="58">
        <f t="shared" si="20"/>
        <v>0</v>
      </c>
    </row>
    <row r="173" spans="2:22" ht="13.5" customHeight="1">
      <c r="B173" s="62">
        <f t="shared" si="0"/>
        <v>147</v>
      </c>
      <c r="C173" s="68">
        <f t="shared" si="1"/>
        <v>0</v>
      </c>
      <c r="D173" s="69">
        <f t="shared" si="2"/>
        <v>0</v>
      </c>
      <c r="E173" s="68">
        <f t="shared" si="3"/>
        <v>0</v>
      </c>
      <c r="F173" s="69">
        <f t="shared" si="4"/>
        <v>0</v>
      </c>
      <c r="G173" s="68">
        <f t="shared" si="5"/>
        <v>0</v>
      </c>
      <c r="H173" s="69">
        <f t="shared" si="6"/>
        <v>0</v>
      </c>
      <c r="I173" s="68">
        <f t="shared" si="7"/>
        <v>0</v>
      </c>
      <c r="J173" s="69">
        <f t="shared" si="8"/>
        <v>0</v>
      </c>
      <c r="K173" s="68">
        <f t="shared" si="9"/>
        <v>0</v>
      </c>
      <c r="L173" s="69">
        <f t="shared" si="10"/>
        <v>0</v>
      </c>
      <c r="M173" s="68">
        <f t="shared" si="11"/>
        <v>0</v>
      </c>
      <c r="N173" s="69">
        <f t="shared" si="12"/>
        <v>0</v>
      </c>
      <c r="O173" s="68">
        <f t="shared" si="13"/>
        <v>0</v>
      </c>
      <c r="P173" s="69">
        <f t="shared" si="14"/>
        <v>0</v>
      </c>
      <c r="Q173" s="68">
        <f t="shared" si="15"/>
        <v>0</v>
      </c>
      <c r="R173" s="69">
        <f t="shared" si="16"/>
        <v>0</v>
      </c>
      <c r="S173" s="68">
        <f t="shared" si="17"/>
        <v>0</v>
      </c>
      <c r="T173" s="69">
        <f t="shared" si="18"/>
        <v>0</v>
      </c>
      <c r="U173" s="65">
        <f t="shared" si="19"/>
        <v>0</v>
      </c>
      <c r="V173" s="58">
        <f t="shared" si="20"/>
        <v>0</v>
      </c>
    </row>
    <row r="174" spans="2:22" ht="13.5" customHeight="1">
      <c r="B174" s="62">
        <f t="shared" si="0"/>
        <v>148</v>
      </c>
      <c r="C174" s="68">
        <f t="shared" si="1"/>
        <v>0</v>
      </c>
      <c r="D174" s="69">
        <f t="shared" si="2"/>
        <v>0</v>
      </c>
      <c r="E174" s="68">
        <f t="shared" si="3"/>
        <v>0</v>
      </c>
      <c r="F174" s="69">
        <f t="shared" si="4"/>
        <v>0</v>
      </c>
      <c r="G174" s="68">
        <f t="shared" si="5"/>
        <v>0</v>
      </c>
      <c r="H174" s="69">
        <f t="shared" si="6"/>
        <v>0</v>
      </c>
      <c r="I174" s="68">
        <f t="shared" si="7"/>
        <v>0</v>
      </c>
      <c r="J174" s="69">
        <f t="shared" si="8"/>
        <v>0</v>
      </c>
      <c r="K174" s="68">
        <f t="shared" si="9"/>
        <v>0</v>
      </c>
      <c r="L174" s="69">
        <f t="shared" si="10"/>
        <v>0</v>
      </c>
      <c r="M174" s="68">
        <f t="shared" si="11"/>
        <v>0</v>
      </c>
      <c r="N174" s="69">
        <f t="shared" si="12"/>
        <v>0</v>
      </c>
      <c r="O174" s="68">
        <f t="shared" si="13"/>
        <v>0</v>
      </c>
      <c r="P174" s="69">
        <f t="shared" si="14"/>
        <v>0</v>
      </c>
      <c r="Q174" s="68">
        <f t="shared" si="15"/>
        <v>0</v>
      </c>
      <c r="R174" s="69">
        <f t="shared" si="16"/>
        <v>0</v>
      </c>
      <c r="S174" s="68">
        <f t="shared" si="17"/>
        <v>0</v>
      </c>
      <c r="T174" s="69">
        <f t="shared" si="18"/>
        <v>0</v>
      </c>
      <c r="U174" s="65">
        <f t="shared" si="19"/>
        <v>0</v>
      </c>
      <c r="V174" s="58">
        <f t="shared" si="20"/>
        <v>0</v>
      </c>
    </row>
    <row r="175" spans="2:22" ht="13.5" customHeight="1">
      <c r="B175" s="62">
        <f t="shared" si="0"/>
        <v>149</v>
      </c>
      <c r="C175" s="68">
        <f t="shared" si="1"/>
        <v>0</v>
      </c>
      <c r="D175" s="69">
        <f t="shared" si="2"/>
        <v>0</v>
      </c>
      <c r="E175" s="68">
        <f t="shared" si="3"/>
        <v>0</v>
      </c>
      <c r="F175" s="69">
        <f t="shared" si="4"/>
        <v>0</v>
      </c>
      <c r="G175" s="68">
        <f t="shared" si="5"/>
        <v>0</v>
      </c>
      <c r="H175" s="69">
        <f t="shared" si="6"/>
        <v>0</v>
      </c>
      <c r="I175" s="68">
        <f t="shared" si="7"/>
        <v>0</v>
      </c>
      <c r="J175" s="69">
        <f t="shared" si="8"/>
        <v>0</v>
      </c>
      <c r="K175" s="68">
        <f t="shared" si="9"/>
        <v>0</v>
      </c>
      <c r="L175" s="69">
        <f t="shared" si="10"/>
        <v>0</v>
      </c>
      <c r="M175" s="68">
        <f t="shared" si="11"/>
        <v>0</v>
      </c>
      <c r="N175" s="69">
        <f t="shared" si="12"/>
        <v>0</v>
      </c>
      <c r="O175" s="68">
        <f t="shared" si="13"/>
        <v>0</v>
      </c>
      <c r="P175" s="69">
        <f t="shared" si="14"/>
        <v>0</v>
      </c>
      <c r="Q175" s="68">
        <f t="shared" si="15"/>
        <v>0</v>
      </c>
      <c r="R175" s="69">
        <f t="shared" si="16"/>
        <v>0</v>
      </c>
      <c r="S175" s="68">
        <f t="shared" si="17"/>
        <v>0</v>
      </c>
      <c r="T175" s="69">
        <f t="shared" si="18"/>
        <v>0</v>
      </c>
      <c r="U175" s="65">
        <f t="shared" si="19"/>
        <v>0</v>
      </c>
      <c r="V175" s="58">
        <f t="shared" si="20"/>
        <v>0</v>
      </c>
    </row>
    <row r="176" spans="2:22" ht="13.5" customHeight="1">
      <c r="B176" s="62">
        <f t="shared" si="0"/>
        <v>150</v>
      </c>
      <c r="C176" s="68">
        <f t="shared" si="1"/>
        <v>0</v>
      </c>
      <c r="D176" s="69">
        <f t="shared" si="2"/>
        <v>0</v>
      </c>
      <c r="E176" s="68">
        <f t="shared" si="3"/>
        <v>0</v>
      </c>
      <c r="F176" s="69">
        <f t="shared" si="4"/>
        <v>0</v>
      </c>
      <c r="G176" s="68">
        <f t="shared" si="5"/>
        <v>0</v>
      </c>
      <c r="H176" s="69">
        <f t="shared" si="6"/>
        <v>0</v>
      </c>
      <c r="I176" s="68">
        <f t="shared" si="7"/>
        <v>0</v>
      </c>
      <c r="J176" s="69">
        <f t="shared" si="8"/>
        <v>0</v>
      </c>
      <c r="K176" s="68">
        <f t="shared" si="9"/>
        <v>0</v>
      </c>
      <c r="L176" s="69">
        <f t="shared" si="10"/>
        <v>0</v>
      </c>
      <c r="M176" s="68">
        <f t="shared" si="11"/>
        <v>0</v>
      </c>
      <c r="N176" s="69">
        <f t="shared" si="12"/>
        <v>0</v>
      </c>
      <c r="O176" s="68">
        <f t="shared" si="13"/>
        <v>0</v>
      </c>
      <c r="P176" s="69">
        <f t="shared" si="14"/>
        <v>0</v>
      </c>
      <c r="Q176" s="68">
        <f t="shared" si="15"/>
        <v>0</v>
      </c>
      <c r="R176" s="69">
        <f t="shared" si="16"/>
        <v>0</v>
      </c>
      <c r="S176" s="68">
        <f t="shared" si="17"/>
        <v>0</v>
      </c>
      <c r="T176" s="69">
        <f t="shared" si="18"/>
        <v>0</v>
      </c>
      <c r="U176" s="65">
        <f t="shared" si="19"/>
        <v>0</v>
      </c>
      <c r="V176" s="58">
        <f t="shared" si="20"/>
        <v>0</v>
      </c>
    </row>
    <row r="177" spans="2:22" ht="13.5" customHeight="1">
      <c r="B177" s="62">
        <f t="shared" si="0"/>
        <v>151</v>
      </c>
      <c r="C177" s="68">
        <f t="shared" si="1"/>
        <v>0</v>
      </c>
      <c r="D177" s="69">
        <f t="shared" si="2"/>
        <v>0</v>
      </c>
      <c r="E177" s="68">
        <f t="shared" si="3"/>
        <v>0</v>
      </c>
      <c r="F177" s="69">
        <f t="shared" si="4"/>
        <v>0</v>
      </c>
      <c r="G177" s="68">
        <f t="shared" si="5"/>
        <v>0</v>
      </c>
      <c r="H177" s="69">
        <f t="shared" si="6"/>
        <v>0</v>
      </c>
      <c r="I177" s="68">
        <f t="shared" si="7"/>
        <v>0</v>
      </c>
      <c r="J177" s="69">
        <f t="shared" si="8"/>
        <v>0</v>
      </c>
      <c r="K177" s="68">
        <f t="shared" si="9"/>
        <v>0</v>
      </c>
      <c r="L177" s="69">
        <f t="shared" si="10"/>
        <v>0</v>
      </c>
      <c r="M177" s="68">
        <f t="shared" si="11"/>
        <v>0</v>
      </c>
      <c r="N177" s="69">
        <f t="shared" si="12"/>
        <v>0</v>
      </c>
      <c r="O177" s="68">
        <f t="shared" si="13"/>
        <v>0</v>
      </c>
      <c r="P177" s="69">
        <f t="shared" si="14"/>
        <v>0</v>
      </c>
      <c r="Q177" s="68">
        <f t="shared" si="15"/>
        <v>0</v>
      </c>
      <c r="R177" s="69">
        <f t="shared" si="16"/>
        <v>0</v>
      </c>
      <c r="S177" s="68">
        <f t="shared" si="17"/>
        <v>0</v>
      </c>
      <c r="T177" s="69">
        <f t="shared" si="18"/>
        <v>0</v>
      </c>
      <c r="U177" s="65">
        <f t="shared" si="19"/>
        <v>0</v>
      </c>
      <c r="V177" s="58">
        <f t="shared" si="20"/>
        <v>0</v>
      </c>
    </row>
    <row r="178" spans="2:22" ht="13.5" customHeight="1">
      <c r="B178" s="62">
        <f t="shared" si="0"/>
        <v>152</v>
      </c>
      <c r="C178" s="68">
        <f t="shared" si="1"/>
        <v>0</v>
      </c>
      <c r="D178" s="69">
        <f t="shared" si="2"/>
        <v>0</v>
      </c>
      <c r="E178" s="68">
        <f t="shared" si="3"/>
        <v>0</v>
      </c>
      <c r="F178" s="69">
        <f t="shared" si="4"/>
        <v>0</v>
      </c>
      <c r="G178" s="68">
        <f t="shared" si="5"/>
        <v>0</v>
      </c>
      <c r="H178" s="69">
        <f t="shared" si="6"/>
        <v>0</v>
      </c>
      <c r="I178" s="68">
        <f t="shared" si="7"/>
        <v>0</v>
      </c>
      <c r="J178" s="69">
        <f t="shared" si="8"/>
        <v>0</v>
      </c>
      <c r="K178" s="68">
        <f t="shared" si="9"/>
        <v>0</v>
      </c>
      <c r="L178" s="69">
        <f t="shared" si="10"/>
        <v>0</v>
      </c>
      <c r="M178" s="68">
        <f t="shared" si="11"/>
        <v>0</v>
      </c>
      <c r="N178" s="69">
        <f t="shared" si="12"/>
        <v>0</v>
      </c>
      <c r="O178" s="68">
        <f t="shared" si="13"/>
        <v>0</v>
      </c>
      <c r="P178" s="69">
        <f t="shared" si="14"/>
        <v>0</v>
      </c>
      <c r="Q178" s="68">
        <f t="shared" si="15"/>
        <v>0</v>
      </c>
      <c r="R178" s="69">
        <f t="shared" si="16"/>
        <v>0</v>
      </c>
      <c r="S178" s="68">
        <f t="shared" si="17"/>
        <v>0</v>
      </c>
      <c r="T178" s="69">
        <f t="shared" si="18"/>
        <v>0</v>
      </c>
      <c r="U178" s="65">
        <f t="shared" si="19"/>
        <v>0</v>
      </c>
      <c r="V178" s="58">
        <f t="shared" si="20"/>
        <v>0</v>
      </c>
    </row>
    <row r="179" spans="2:22" ht="13.5" customHeight="1">
      <c r="B179" s="62">
        <f t="shared" si="0"/>
        <v>153</v>
      </c>
      <c r="C179" s="68">
        <f t="shared" si="1"/>
        <v>0</v>
      </c>
      <c r="D179" s="69">
        <f t="shared" si="2"/>
        <v>0</v>
      </c>
      <c r="E179" s="68">
        <f t="shared" si="3"/>
        <v>0</v>
      </c>
      <c r="F179" s="69">
        <f t="shared" si="4"/>
        <v>0</v>
      </c>
      <c r="G179" s="68">
        <f t="shared" si="5"/>
        <v>0</v>
      </c>
      <c r="H179" s="69">
        <f t="shared" si="6"/>
        <v>0</v>
      </c>
      <c r="I179" s="68">
        <f t="shared" si="7"/>
        <v>0</v>
      </c>
      <c r="J179" s="69">
        <f t="shared" si="8"/>
        <v>0</v>
      </c>
      <c r="K179" s="68">
        <f t="shared" si="9"/>
        <v>0</v>
      </c>
      <c r="L179" s="69">
        <f t="shared" si="10"/>
        <v>0</v>
      </c>
      <c r="M179" s="68">
        <f t="shared" si="11"/>
        <v>0</v>
      </c>
      <c r="N179" s="69">
        <f t="shared" si="12"/>
        <v>0</v>
      </c>
      <c r="O179" s="68">
        <f t="shared" si="13"/>
        <v>0</v>
      </c>
      <c r="P179" s="69">
        <f t="shared" si="14"/>
        <v>0</v>
      </c>
      <c r="Q179" s="68">
        <f t="shared" si="15"/>
        <v>0</v>
      </c>
      <c r="R179" s="69">
        <f t="shared" si="16"/>
        <v>0</v>
      </c>
      <c r="S179" s="68">
        <f t="shared" si="17"/>
        <v>0</v>
      </c>
      <c r="T179" s="69">
        <f t="shared" si="18"/>
        <v>0</v>
      </c>
      <c r="U179" s="65">
        <f t="shared" si="19"/>
        <v>0</v>
      </c>
      <c r="V179" s="58">
        <f t="shared" si="20"/>
        <v>0</v>
      </c>
    </row>
    <row r="180" spans="2:22" ht="13.5" customHeight="1">
      <c r="B180" s="62">
        <f t="shared" si="0"/>
        <v>154</v>
      </c>
      <c r="C180" s="68">
        <f t="shared" si="1"/>
        <v>0</v>
      </c>
      <c r="D180" s="69">
        <f t="shared" si="2"/>
        <v>0</v>
      </c>
      <c r="E180" s="68">
        <f t="shared" si="3"/>
        <v>0</v>
      </c>
      <c r="F180" s="69">
        <f t="shared" si="4"/>
        <v>0</v>
      </c>
      <c r="G180" s="68">
        <f t="shared" si="5"/>
        <v>0</v>
      </c>
      <c r="H180" s="69">
        <f t="shared" si="6"/>
        <v>0</v>
      </c>
      <c r="I180" s="68">
        <f t="shared" si="7"/>
        <v>0</v>
      </c>
      <c r="J180" s="69">
        <f t="shared" si="8"/>
        <v>0</v>
      </c>
      <c r="K180" s="68">
        <f t="shared" si="9"/>
        <v>0</v>
      </c>
      <c r="L180" s="69">
        <f t="shared" si="10"/>
        <v>0</v>
      </c>
      <c r="M180" s="68">
        <f t="shared" si="11"/>
        <v>0</v>
      </c>
      <c r="N180" s="69">
        <f t="shared" si="12"/>
        <v>0</v>
      </c>
      <c r="O180" s="68">
        <f t="shared" si="13"/>
        <v>0</v>
      </c>
      <c r="P180" s="69">
        <f t="shared" si="14"/>
        <v>0</v>
      </c>
      <c r="Q180" s="68">
        <f t="shared" si="15"/>
        <v>0</v>
      </c>
      <c r="R180" s="69">
        <f t="shared" si="16"/>
        <v>0</v>
      </c>
      <c r="S180" s="68">
        <f t="shared" si="17"/>
        <v>0</v>
      </c>
      <c r="T180" s="69">
        <f t="shared" si="18"/>
        <v>0</v>
      </c>
      <c r="U180" s="65">
        <f t="shared" si="19"/>
        <v>0</v>
      </c>
      <c r="V180" s="58">
        <f t="shared" si="20"/>
        <v>0</v>
      </c>
    </row>
    <row r="181" spans="2:22" ht="13.5" customHeight="1">
      <c r="B181" s="62">
        <f t="shared" si="0"/>
        <v>155</v>
      </c>
      <c r="C181" s="68">
        <f t="shared" si="1"/>
        <v>0</v>
      </c>
      <c r="D181" s="69">
        <f t="shared" si="2"/>
        <v>0</v>
      </c>
      <c r="E181" s="68">
        <f t="shared" si="3"/>
        <v>0</v>
      </c>
      <c r="F181" s="69">
        <f t="shared" si="4"/>
        <v>0</v>
      </c>
      <c r="G181" s="68">
        <f t="shared" si="5"/>
        <v>0</v>
      </c>
      <c r="H181" s="69">
        <f t="shared" si="6"/>
        <v>0</v>
      </c>
      <c r="I181" s="68">
        <f t="shared" si="7"/>
        <v>0</v>
      </c>
      <c r="J181" s="69">
        <f t="shared" si="8"/>
        <v>0</v>
      </c>
      <c r="K181" s="68">
        <f t="shared" si="9"/>
        <v>0</v>
      </c>
      <c r="L181" s="69">
        <f t="shared" si="10"/>
        <v>0</v>
      </c>
      <c r="M181" s="68">
        <f t="shared" si="11"/>
        <v>0</v>
      </c>
      <c r="N181" s="69">
        <f t="shared" si="12"/>
        <v>0</v>
      </c>
      <c r="O181" s="68">
        <f t="shared" si="13"/>
        <v>0</v>
      </c>
      <c r="P181" s="69">
        <f t="shared" si="14"/>
        <v>0</v>
      </c>
      <c r="Q181" s="68">
        <f t="shared" si="15"/>
        <v>0</v>
      </c>
      <c r="R181" s="69">
        <f t="shared" si="16"/>
        <v>0</v>
      </c>
      <c r="S181" s="68">
        <f t="shared" si="17"/>
        <v>0</v>
      </c>
      <c r="T181" s="69">
        <f t="shared" si="18"/>
        <v>0</v>
      </c>
      <c r="U181" s="65">
        <f t="shared" si="19"/>
        <v>0</v>
      </c>
      <c r="V181" s="58">
        <f t="shared" si="20"/>
        <v>0</v>
      </c>
    </row>
    <row r="182" spans="2:22" ht="13.5" customHeight="1">
      <c r="B182" s="62">
        <f t="shared" si="0"/>
        <v>156</v>
      </c>
      <c r="C182" s="68">
        <f t="shared" si="1"/>
        <v>0</v>
      </c>
      <c r="D182" s="69">
        <f t="shared" si="2"/>
        <v>0</v>
      </c>
      <c r="E182" s="68">
        <f t="shared" si="3"/>
        <v>0</v>
      </c>
      <c r="F182" s="69">
        <f t="shared" si="4"/>
        <v>0</v>
      </c>
      <c r="G182" s="68">
        <f t="shared" si="5"/>
        <v>0</v>
      </c>
      <c r="H182" s="69">
        <f t="shared" si="6"/>
        <v>0</v>
      </c>
      <c r="I182" s="68">
        <f t="shared" si="7"/>
        <v>0</v>
      </c>
      <c r="J182" s="69">
        <f t="shared" si="8"/>
        <v>0</v>
      </c>
      <c r="K182" s="68">
        <f t="shared" si="9"/>
        <v>0</v>
      </c>
      <c r="L182" s="69">
        <f t="shared" si="10"/>
        <v>0</v>
      </c>
      <c r="M182" s="68">
        <f t="shared" si="11"/>
        <v>0</v>
      </c>
      <c r="N182" s="69">
        <f t="shared" si="12"/>
        <v>0</v>
      </c>
      <c r="O182" s="68">
        <f t="shared" si="13"/>
        <v>0</v>
      </c>
      <c r="P182" s="69">
        <f t="shared" si="14"/>
        <v>0</v>
      </c>
      <c r="Q182" s="68">
        <f t="shared" si="15"/>
        <v>0</v>
      </c>
      <c r="R182" s="69">
        <f t="shared" si="16"/>
        <v>0</v>
      </c>
      <c r="S182" s="68">
        <f t="shared" si="17"/>
        <v>0</v>
      </c>
      <c r="T182" s="69">
        <f t="shared" si="18"/>
        <v>0</v>
      </c>
      <c r="U182" s="65">
        <f t="shared" si="19"/>
        <v>0</v>
      </c>
      <c r="V182" s="58">
        <f t="shared" si="20"/>
        <v>0</v>
      </c>
    </row>
    <row r="183" spans="2:22" ht="13.5" customHeight="1">
      <c r="B183" s="62">
        <f t="shared" si="0"/>
        <v>157</v>
      </c>
      <c r="C183" s="68">
        <f t="shared" si="1"/>
        <v>0</v>
      </c>
      <c r="D183" s="69">
        <f t="shared" si="2"/>
        <v>0</v>
      </c>
      <c r="E183" s="68">
        <f t="shared" si="3"/>
        <v>0</v>
      </c>
      <c r="F183" s="69">
        <f t="shared" si="4"/>
        <v>0</v>
      </c>
      <c r="G183" s="68">
        <f t="shared" si="5"/>
        <v>0</v>
      </c>
      <c r="H183" s="69">
        <f t="shared" si="6"/>
        <v>0</v>
      </c>
      <c r="I183" s="68">
        <f t="shared" si="7"/>
        <v>0</v>
      </c>
      <c r="J183" s="69">
        <f t="shared" si="8"/>
        <v>0</v>
      </c>
      <c r="K183" s="68">
        <f t="shared" si="9"/>
        <v>0</v>
      </c>
      <c r="L183" s="69">
        <f t="shared" si="10"/>
        <v>0</v>
      </c>
      <c r="M183" s="68">
        <f t="shared" si="11"/>
        <v>0</v>
      </c>
      <c r="N183" s="69">
        <f t="shared" si="12"/>
        <v>0</v>
      </c>
      <c r="O183" s="68">
        <f t="shared" si="13"/>
        <v>0</v>
      </c>
      <c r="P183" s="69">
        <f t="shared" si="14"/>
        <v>0</v>
      </c>
      <c r="Q183" s="68">
        <f t="shared" si="15"/>
        <v>0</v>
      </c>
      <c r="R183" s="69">
        <f t="shared" si="16"/>
        <v>0</v>
      </c>
      <c r="S183" s="68">
        <f t="shared" si="17"/>
        <v>0</v>
      </c>
      <c r="T183" s="69">
        <f t="shared" si="18"/>
        <v>0</v>
      </c>
      <c r="U183" s="65">
        <f t="shared" si="19"/>
        <v>0</v>
      </c>
      <c r="V183" s="58">
        <f t="shared" si="20"/>
        <v>0</v>
      </c>
    </row>
    <row r="184" spans="2:22" ht="13.5" customHeight="1">
      <c r="B184" s="62">
        <f t="shared" si="0"/>
        <v>158</v>
      </c>
      <c r="C184" s="68">
        <f t="shared" si="1"/>
        <v>0</v>
      </c>
      <c r="D184" s="69">
        <f t="shared" si="2"/>
        <v>0</v>
      </c>
      <c r="E184" s="68">
        <f t="shared" si="3"/>
        <v>0</v>
      </c>
      <c r="F184" s="69">
        <f t="shared" si="4"/>
        <v>0</v>
      </c>
      <c r="G184" s="68">
        <f t="shared" si="5"/>
        <v>0</v>
      </c>
      <c r="H184" s="69">
        <f t="shared" si="6"/>
        <v>0</v>
      </c>
      <c r="I184" s="68">
        <f t="shared" si="7"/>
        <v>0</v>
      </c>
      <c r="J184" s="69">
        <f t="shared" si="8"/>
        <v>0</v>
      </c>
      <c r="K184" s="68">
        <f t="shared" si="9"/>
        <v>0</v>
      </c>
      <c r="L184" s="69">
        <f t="shared" si="10"/>
        <v>0</v>
      </c>
      <c r="M184" s="68">
        <f t="shared" si="11"/>
        <v>0</v>
      </c>
      <c r="N184" s="69">
        <f t="shared" si="12"/>
        <v>0</v>
      </c>
      <c r="O184" s="68">
        <f t="shared" si="13"/>
        <v>0</v>
      </c>
      <c r="P184" s="69">
        <f t="shared" si="14"/>
        <v>0</v>
      </c>
      <c r="Q184" s="68">
        <f t="shared" si="15"/>
        <v>0</v>
      </c>
      <c r="R184" s="69">
        <f t="shared" si="16"/>
        <v>0</v>
      </c>
      <c r="S184" s="68">
        <f t="shared" si="17"/>
        <v>0</v>
      </c>
      <c r="T184" s="69">
        <f t="shared" si="18"/>
        <v>0</v>
      </c>
      <c r="U184" s="65">
        <f t="shared" si="19"/>
        <v>0</v>
      </c>
      <c r="V184" s="58">
        <f t="shared" si="20"/>
        <v>0</v>
      </c>
    </row>
    <row r="185" spans="2:22" ht="13.5" customHeight="1">
      <c r="B185" s="62">
        <f t="shared" si="0"/>
        <v>159</v>
      </c>
      <c r="C185" s="68">
        <f t="shared" si="1"/>
        <v>0</v>
      </c>
      <c r="D185" s="69">
        <f t="shared" si="2"/>
        <v>0</v>
      </c>
      <c r="E185" s="68">
        <f t="shared" si="3"/>
        <v>0</v>
      </c>
      <c r="F185" s="69">
        <f t="shared" si="4"/>
        <v>0</v>
      </c>
      <c r="G185" s="68">
        <f t="shared" si="5"/>
        <v>0</v>
      </c>
      <c r="H185" s="69">
        <f t="shared" si="6"/>
        <v>0</v>
      </c>
      <c r="I185" s="68">
        <f t="shared" si="7"/>
        <v>0</v>
      </c>
      <c r="J185" s="69">
        <f t="shared" si="8"/>
        <v>0</v>
      </c>
      <c r="K185" s="68">
        <f t="shared" si="9"/>
        <v>0</v>
      </c>
      <c r="L185" s="69">
        <f t="shared" si="10"/>
        <v>0</v>
      </c>
      <c r="M185" s="68">
        <f t="shared" si="11"/>
        <v>0</v>
      </c>
      <c r="N185" s="69">
        <f t="shared" si="12"/>
        <v>0</v>
      </c>
      <c r="O185" s="68">
        <f t="shared" si="13"/>
        <v>0</v>
      </c>
      <c r="P185" s="69">
        <f t="shared" si="14"/>
        <v>0</v>
      </c>
      <c r="Q185" s="68">
        <f t="shared" si="15"/>
        <v>0</v>
      </c>
      <c r="R185" s="69">
        <f t="shared" si="16"/>
        <v>0</v>
      </c>
      <c r="S185" s="68">
        <f t="shared" si="17"/>
        <v>0</v>
      </c>
      <c r="T185" s="69">
        <f t="shared" si="18"/>
        <v>0</v>
      </c>
      <c r="U185" s="65">
        <f t="shared" si="19"/>
        <v>0</v>
      </c>
      <c r="V185" s="58">
        <f t="shared" si="20"/>
        <v>0</v>
      </c>
    </row>
    <row r="186" spans="2:22" ht="13.5" customHeight="1">
      <c r="B186" s="62">
        <f t="shared" si="0"/>
        <v>160</v>
      </c>
      <c r="C186" s="68">
        <f t="shared" si="1"/>
        <v>0</v>
      </c>
      <c r="D186" s="69">
        <f t="shared" si="2"/>
        <v>0</v>
      </c>
      <c r="E186" s="68">
        <f t="shared" si="3"/>
        <v>0</v>
      </c>
      <c r="F186" s="69">
        <f t="shared" si="4"/>
        <v>0</v>
      </c>
      <c r="G186" s="68">
        <f t="shared" si="5"/>
        <v>0</v>
      </c>
      <c r="H186" s="69">
        <f t="shared" si="6"/>
        <v>0</v>
      </c>
      <c r="I186" s="68">
        <f t="shared" si="7"/>
        <v>0</v>
      </c>
      <c r="J186" s="69">
        <f t="shared" si="8"/>
        <v>0</v>
      </c>
      <c r="K186" s="68">
        <f t="shared" si="9"/>
        <v>0</v>
      </c>
      <c r="L186" s="69">
        <f t="shared" si="10"/>
        <v>0</v>
      </c>
      <c r="M186" s="68">
        <f t="shared" si="11"/>
        <v>0</v>
      </c>
      <c r="N186" s="69">
        <f t="shared" si="12"/>
        <v>0</v>
      </c>
      <c r="O186" s="68">
        <f t="shared" si="13"/>
        <v>0</v>
      </c>
      <c r="P186" s="69">
        <f t="shared" si="14"/>
        <v>0</v>
      </c>
      <c r="Q186" s="68">
        <f t="shared" si="15"/>
        <v>0</v>
      </c>
      <c r="R186" s="69">
        <f t="shared" si="16"/>
        <v>0</v>
      </c>
      <c r="S186" s="68">
        <f t="shared" si="17"/>
        <v>0</v>
      </c>
      <c r="T186" s="69">
        <f t="shared" si="18"/>
        <v>0</v>
      </c>
      <c r="U186" s="65">
        <f t="shared" si="19"/>
        <v>0</v>
      </c>
      <c r="V186" s="58">
        <f t="shared" si="20"/>
        <v>0</v>
      </c>
    </row>
    <row r="187" spans="2:22" ht="13.5" customHeight="1">
      <c r="B187" s="62">
        <f t="shared" si="0"/>
        <v>161</v>
      </c>
      <c r="C187" s="68">
        <f t="shared" si="1"/>
        <v>0</v>
      </c>
      <c r="D187" s="69">
        <f t="shared" si="2"/>
        <v>0</v>
      </c>
      <c r="E187" s="68">
        <f t="shared" si="3"/>
        <v>0</v>
      </c>
      <c r="F187" s="69">
        <f t="shared" si="4"/>
        <v>0</v>
      </c>
      <c r="G187" s="68">
        <f t="shared" si="5"/>
        <v>0</v>
      </c>
      <c r="H187" s="69">
        <f t="shared" si="6"/>
        <v>0</v>
      </c>
      <c r="I187" s="68">
        <f t="shared" si="7"/>
        <v>0</v>
      </c>
      <c r="J187" s="69">
        <f t="shared" si="8"/>
        <v>0</v>
      </c>
      <c r="K187" s="68">
        <f t="shared" si="9"/>
        <v>0</v>
      </c>
      <c r="L187" s="69">
        <f t="shared" si="10"/>
        <v>0</v>
      </c>
      <c r="M187" s="68">
        <f t="shared" si="11"/>
        <v>0</v>
      </c>
      <c r="N187" s="69">
        <f t="shared" si="12"/>
        <v>0</v>
      </c>
      <c r="O187" s="68">
        <f t="shared" si="13"/>
        <v>0</v>
      </c>
      <c r="P187" s="69">
        <f t="shared" si="14"/>
        <v>0</v>
      </c>
      <c r="Q187" s="68">
        <f t="shared" si="15"/>
        <v>0</v>
      </c>
      <c r="R187" s="69">
        <f t="shared" si="16"/>
        <v>0</v>
      </c>
      <c r="S187" s="68">
        <f t="shared" si="17"/>
        <v>0</v>
      </c>
      <c r="T187" s="69">
        <f t="shared" si="18"/>
        <v>0</v>
      </c>
      <c r="U187" s="65">
        <f t="shared" si="19"/>
        <v>0</v>
      </c>
      <c r="V187" s="58">
        <f t="shared" si="20"/>
        <v>0</v>
      </c>
    </row>
    <row r="188" spans="2:22" ht="13.5" customHeight="1">
      <c r="B188" s="62">
        <f t="shared" si="0"/>
        <v>162</v>
      </c>
      <c r="C188" s="68">
        <f t="shared" si="1"/>
        <v>0</v>
      </c>
      <c r="D188" s="69">
        <f t="shared" si="2"/>
        <v>0</v>
      </c>
      <c r="E188" s="68">
        <f t="shared" si="3"/>
        <v>0</v>
      </c>
      <c r="F188" s="69">
        <f t="shared" si="4"/>
        <v>0</v>
      </c>
      <c r="G188" s="68">
        <f t="shared" si="5"/>
        <v>0</v>
      </c>
      <c r="H188" s="69">
        <f t="shared" si="6"/>
        <v>0</v>
      </c>
      <c r="I188" s="68">
        <f t="shared" si="7"/>
        <v>0</v>
      </c>
      <c r="J188" s="69">
        <f t="shared" si="8"/>
        <v>0</v>
      </c>
      <c r="K188" s="68">
        <f t="shared" si="9"/>
        <v>0</v>
      </c>
      <c r="L188" s="69">
        <f t="shared" si="10"/>
        <v>0</v>
      </c>
      <c r="M188" s="68">
        <f t="shared" si="11"/>
        <v>0</v>
      </c>
      <c r="N188" s="69">
        <f t="shared" si="12"/>
        <v>0</v>
      </c>
      <c r="O188" s="68">
        <f t="shared" si="13"/>
        <v>0</v>
      </c>
      <c r="P188" s="69">
        <f t="shared" si="14"/>
        <v>0</v>
      </c>
      <c r="Q188" s="68">
        <f t="shared" si="15"/>
        <v>0</v>
      </c>
      <c r="R188" s="69">
        <f t="shared" si="16"/>
        <v>0</v>
      </c>
      <c r="S188" s="68">
        <f t="shared" si="17"/>
        <v>0</v>
      </c>
      <c r="T188" s="69">
        <f t="shared" si="18"/>
        <v>0</v>
      </c>
      <c r="U188" s="65">
        <f t="shared" si="19"/>
        <v>0</v>
      </c>
      <c r="V188" s="58">
        <f t="shared" si="20"/>
        <v>0</v>
      </c>
    </row>
    <row r="189" spans="2:22" ht="13.5" customHeight="1">
      <c r="B189" s="62">
        <f t="shared" si="0"/>
        <v>163</v>
      </c>
      <c r="C189" s="68">
        <f t="shared" si="1"/>
        <v>0</v>
      </c>
      <c r="D189" s="69">
        <f t="shared" si="2"/>
        <v>0</v>
      </c>
      <c r="E189" s="68">
        <f t="shared" si="3"/>
        <v>0</v>
      </c>
      <c r="F189" s="69">
        <f t="shared" si="4"/>
        <v>0</v>
      </c>
      <c r="G189" s="68">
        <f t="shared" si="5"/>
        <v>0</v>
      </c>
      <c r="H189" s="69">
        <f t="shared" si="6"/>
        <v>0</v>
      </c>
      <c r="I189" s="68">
        <f t="shared" si="7"/>
        <v>0</v>
      </c>
      <c r="J189" s="69">
        <f t="shared" si="8"/>
        <v>0</v>
      </c>
      <c r="K189" s="68">
        <f t="shared" si="9"/>
        <v>0</v>
      </c>
      <c r="L189" s="69">
        <f t="shared" si="10"/>
        <v>0</v>
      </c>
      <c r="M189" s="68">
        <f t="shared" si="11"/>
        <v>0</v>
      </c>
      <c r="N189" s="69">
        <f t="shared" si="12"/>
        <v>0</v>
      </c>
      <c r="O189" s="68">
        <f t="shared" si="13"/>
        <v>0</v>
      </c>
      <c r="P189" s="69">
        <f t="shared" si="14"/>
        <v>0</v>
      </c>
      <c r="Q189" s="68">
        <f t="shared" si="15"/>
        <v>0</v>
      </c>
      <c r="R189" s="69">
        <f t="shared" si="16"/>
        <v>0</v>
      </c>
      <c r="S189" s="68">
        <f t="shared" si="17"/>
        <v>0</v>
      </c>
      <c r="T189" s="69">
        <f t="shared" si="18"/>
        <v>0</v>
      </c>
      <c r="U189" s="65">
        <f t="shared" si="19"/>
        <v>0</v>
      </c>
      <c r="V189" s="58">
        <f t="shared" si="20"/>
        <v>0</v>
      </c>
    </row>
    <row r="190" spans="2:22" ht="13.5" customHeight="1">
      <c r="B190" s="62">
        <f t="shared" si="0"/>
        <v>164</v>
      </c>
      <c r="C190" s="68">
        <f t="shared" si="1"/>
        <v>0</v>
      </c>
      <c r="D190" s="69">
        <f t="shared" si="2"/>
        <v>0</v>
      </c>
      <c r="E190" s="68">
        <f t="shared" si="3"/>
        <v>0</v>
      </c>
      <c r="F190" s="69">
        <f t="shared" si="4"/>
        <v>0</v>
      </c>
      <c r="G190" s="68">
        <f t="shared" si="5"/>
        <v>0</v>
      </c>
      <c r="H190" s="69">
        <f t="shared" si="6"/>
        <v>0</v>
      </c>
      <c r="I190" s="68">
        <f t="shared" si="7"/>
        <v>0</v>
      </c>
      <c r="J190" s="69">
        <f t="shared" si="8"/>
        <v>0</v>
      </c>
      <c r="K190" s="68">
        <f t="shared" si="9"/>
        <v>0</v>
      </c>
      <c r="L190" s="69">
        <f t="shared" si="10"/>
        <v>0</v>
      </c>
      <c r="M190" s="68">
        <f t="shared" si="11"/>
        <v>0</v>
      </c>
      <c r="N190" s="69">
        <f t="shared" si="12"/>
        <v>0</v>
      </c>
      <c r="O190" s="68">
        <f t="shared" si="13"/>
        <v>0</v>
      </c>
      <c r="P190" s="69">
        <f t="shared" si="14"/>
        <v>0</v>
      </c>
      <c r="Q190" s="68">
        <f t="shared" si="15"/>
        <v>0</v>
      </c>
      <c r="R190" s="69">
        <f t="shared" si="16"/>
        <v>0</v>
      </c>
      <c r="S190" s="68">
        <f t="shared" si="17"/>
        <v>0</v>
      </c>
      <c r="T190" s="69">
        <f t="shared" si="18"/>
        <v>0</v>
      </c>
      <c r="U190" s="65">
        <f t="shared" si="19"/>
        <v>0</v>
      </c>
      <c r="V190" s="58">
        <f t="shared" si="20"/>
        <v>0</v>
      </c>
    </row>
    <row r="191" spans="2:22" ht="13.5" customHeight="1">
      <c r="B191" s="62">
        <f t="shared" si="0"/>
        <v>165</v>
      </c>
      <c r="C191" s="68">
        <f t="shared" si="1"/>
        <v>0</v>
      </c>
      <c r="D191" s="69">
        <f t="shared" si="2"/>
        <v>0</v>
      </c>
      <c r="E191" s="68">
        <f t="shared" si="3"/>
        <v>0</v>
      </c>
      <c r="F191" s="69">
        <f t="shared" si="4"/>
        <v>0</v>
      </c>
      <c r="G191" s="68">
        <f t="shared" si="5"/>
        <v>0</v>
      </c>
      <c r="H191" s="69">
        <f t="shared" si="6"/>
        <v>0</v>
      </c>
      <c r="I191" s="68">
        <f t="shared" si="7"/>
        <v>0</v>
      </c>
      <c r="J191" s="69">
        <f t="shared" si="8"/>
        <v>0</v>
      </c>
      <c r="K191" s="68">
        <f t="shared" si="9"/>
        <v>0</v>
      </c>
      <c r="L191" s="69">
        <f t="shared" si="10"/>
        <v>0</v>
      </c>
      <c r="M191" s="68">
        <f t="shared" si="11"/>
        <v>0</v>
      </c>
      <c r="N191" s="69">
        <f t="shared" si="12"/>
        <v>0</v>
      </c>
      <c r="O191" s="68">
        <f t="shared" si="13"/>
        <v>0</v>
      </c>
      <c r="P191" s="69">
        <f t="shared" si="14"/>
        <v>0</v>
      </c>
      <c r="Q191" s="68">
        <f t="shared" si="15"/>
        <v>0</v>
      </c>
      <c r="R191" s="69">
        <f t="shared" si="16"/>
        <v>0</v>
      </c>
      <c r="S191" s="68">
        <f t="shared" si="17"/>
        <v>0</v>
      </c>
      <c r="T191" s="69">
        <f t="shared" si="18"/>
        <v>0</v>
      </c>
      <c r="U191" s="65">
        <f t="shared" si="19"/>
        <v>0</v>
      </c>
      <c r="V191" s="58">
        <f t="shared" si="20"/>
        <v>0</v>
      </c>
    </row>
    <row r="192" spans="2:22" ht="13.5" customHeight="1">
      <c r="B192" s="62">
        <f t="shared" si="0"/>
        <v>166</v>
      </c>
      <c r="C192" s="68">
        <f t="shared" si="1"/>
        <v>0</v>
      </c>
      <c r="D192" s="69">
        <f t="shared" si="2"/>
        <v>0</v>
      </c>
      <c r="E192" s="68">
        <f t="shared" si="3"/>
        <v>0</v>
      </c>
      <c r="F192" s="69">
        <f t="shared" si="4"/>
        <v>0</v>
      </c>
      <c r="G192" s="68">
        <f t="shared" si="5"/>
        <v>0</v>
      </c>
      <c r="H192" s="69">
        <f t="shared" si="6"/>
        <v>0</v>
      </c>
      <c r="I192" s="68">
        <f t="shared" si="7"/>
        <v>0</v>
      </c>
      <c r="J192" s="69">
        <f t="shared" si="8"/>
        <v>0</v>
      </c>
      <c r="K192" s="68">
        <f t="shared" si="9"/>
        <v>0</v>
      </c>
      <c r="L192" s="69">
        <f t="shared" si="10"/>
        <v>0</v>
      </c>
      <c r="M192" s="68">
        <f t="shared" si="11"/>
        <v>0</v>
      </c>
      <c r="N192" s="69">
        <f t="shared" si="12"/>
        <v>0</v>
      </c>
      <c r="O192" s="68">
        <f t="shared" si="13"/>
        <v>0</v>
      </c>
      <c r="P192" s="69">
        <f t="shared" si="14"/>
        <v>0</v>
      </c>
      <c r="Q192" s="68">
        <f t="shared" si="15"/>
        <v>0</v>
      </c>
      <c r="R192" s="69">
        <f t="shared" si="16"/>
        <v>0</v>
      </c>
      <c r="S192" s="68">
        <f t="shared" si="17"/>
        <v>0</v>
      </c>
      <c r="T192" s="69">
        <f t="shared" si="18"/>
        <v>0</v>
      </c>
      <c r="U192" s="65">
        <f t="shared" si="19"/>
        <v>0</v>
      </c>
      <c r="V192" s="58">
        <f t="shared" si="20"/>
        <v>0</v>
      </c>
    </row>
    <row r="193" spans="2:22" ht="13.5" customHeight="1">
      <c r="B193" s="62">
        <f t="shared" si="0"/>
        <v>167</v>
      </c>
      <c r="C193" s="68">
        <f t="shared" si="1"/>
        <v>0</v>
      </c>
      <c r="D193" s="69">
        <f t="shared" si="2"/>
        <v>0</v>
      </c>
      <c r="E193" s="68">
        <f t="shared" si="3"/>
        <v>0</v>
      </c>
      <c r="F193" s="69">
        <f t="shared" si="4"/>
        <v>0</v>
      </c>
      <c r="G193" s="68">
        <f t="shared" si="5"/>
        <v>0</v>
      </c>
      <c r="H193" s="69">
        <f t="shared" si="6"/>
        <v>0</v>
      </c>
      <c r="I193" s="68">
        <f t="shared" si="7"/>
        <v>0</v>
      </c>
      <c r="J193" s="69">
        <f t="shared" si="8"/>
        <v>0</v>
      </c>
      <c r="K193" s="68">
        <f t="shared" si="9"/>
        <v>0</v>
      </c>
      <c r="L193" s="69">
        <f t="shared" si="10"/>
        <v>0</v>
      </c>
      <c r="M193" s="68">
        <f t="shared" si="11"/>
        <v>0</v>
      </c>
      <c r="N193" s="69">
        <f t="shared" si="12"/>
        <v>0</v>
      </c>
      <c r="O193" s="68">
        <f t="shared" si="13"/>
        <v>0</v>
      </c>
      <c r="P193" s="69">
        <f t="shared" si="14"/>
        <v>0</v>
      </c>
      <c r="Q193" s="68">
        <f t="shared" si="15"/>
        <v>0</v>
      </c>
      <c r="R193" s="69">
        <f t="shared" si="16"/>
        <v>0</v>
      </c>
      <c r="S193" s="68">
        <f t="shared" si="17"/>
        <v>0</v>
      </c>
      <c r="T193" s="69">
        <f t="shared" si="18"/>
        <v>0</v>
      </c>
      <c r="U193" s="65">
        <f t="shared" si="19"/>
        <v>0</v>
      </c>
      <c r="V193" s="58">
        <f t="shared" si="20"/>
        <v>0</v>
      </c>
    </row>
    <row r="194" spans="2:22" ht="13.5" customHeight="1">
      <c r="B194" s="62">
        <f t="shared" si="0"/>
        <v>168</v>
      </c>
      <c r="C194" s="68">
        <f t="shared" si="1"/>
        <v>0</v>
      </c>
      <c r="D194" s="69">
        <f t="shared" si="2"/>
        <v>0</v>
      </c>
      <c r="E194" s="68">
        <f t="shared" si="3"/>
        <v>0</v>
      </c>
      <c r="F194" s="69">
        <f t="shared" si="4"/>
        <v>0</v>
      </c>
      <c r="G194" s="68">
        <f t="shared" si="5"/>
        <v>0</v>
      </c>
      <c r="H194" s="69">
        <f t="shared" si="6"/>
        <v>0</v>
      </c>
      <c r="I194" s="68">
        <f t="shared" si="7"/>
        <v>0</v>
      </c>
      <c r="J194" s="69">
        <f t="shared" si="8"/>
        <v>0</v>
      </c>
      <c r="K194" s="68">
        <f t="shared" si="9"/>
        <v>0</v>
      </c>
      <c r="L194" s="69">
        <f t="shared" si="10"/>
        <v>0</v>
      </c>
      <c r="M194" s="68">
        <f t="shared" si="11"/>
        <v>0</v>
      </c>
      <c r="N194" s="69">
        <f t="shared" si="12"/>
        <v>0</v>
      </c>
      <c r="O194" s="68">
        <f t="shared" si="13"/>
        <v>0</v>
      </c>
      <c r="P194" s="69">
        <f t="shared" si="14"/>
        <v>0</v>
      </c>
      <c r="Q194" s="68">
        <f t="shared" si="15"/>
        <v>0</v>
      </c>
      <c r="R194" s="69">
        <f t="shared" si="16"/>
        <v>0</v>
      </c>
      <c r="S194" s="68">
        <f t="shared" si="17"/>
        <v>0</v>
      </c>
      <c r="T194" s="69">
        <f t="shared" si="18"/>
        <v>0</v>
      </c>
      <c r="U194" s="65">
        <f t="shared" si="19"/>
        <v>0</v>
      </c>
      <c r="V194" s="58">
        <f t="shared" si="20"/>
        <v>0</v>
      </c>
    </row>
    <row r="195" spans="2:22" ht="13.5" customHeight="1">
      <c r="B195" s="62">
        <f t="shared" si="0"/>
        <v>169</v>
      </c>
      <c r="C195" s="68">
        <f t="shared" si="1"/>
        <v>0</v>
      </c>
      <c r="D195" s="69">
        <f t="shared" si="2"/>
        <v>0</v>
      </c>
      <c r="E195" s="68">
        <f t="shared" si="3"/>
        <v>0</v>
      </c>
      <c r="F195" s="69">
        <f t="shared" si="4"/>
        <v>0</v>
      </c>
      <c r="G195" s="68">
        <f t="shared" si="5"/>
        <v>0</v>
      </c>
      <c r="H195" s="69">
        <f t="shared" si="6"/>
        <v>0</v>
      </c>
      <c r="I195" s="68">
        <f t="shared" si="7"/>
        <v>0</v>
      </c>
      <c r="J195" s="69">
        <f t="shared" si="8"/>
        <v>0</v>
      </c>
      <c r="K195" s="68">
        <f t="shared" si="9"/>
        <v>0</v>
      </c>
      <c r="L195" s="69">
        <f t="shared" si="10"/>
        <v>0</v>
      </c>
      <c r="M195" s="68">
        <f t="shared" si="11"/>
        <v>0</v>
      </c>
      <c r="N195" s="69">
        <f t="shared" si="12"/>
        <v>0</v>
      </c>
      <c r="O195" s="68">
        <f t="shared" si="13"/>
        <v>0</v>
      </c>
      <c r="P195" s="69">
        <f t="shared" si="14"/>
        <v>0</v>
      </c>
      <c r="Q195" s="68">
        <f t="shared" si="15"/>
        <v>0</v>
      </c>
      <c r="R195" s="69">
        <f t="shared" si="16"/>
        <v>0</v>
      </c>
      <c r="S195" s="68">
        <f t="shared" si="17"/>
        <v>0</v>
      </c>
      <c r="T195" s="69">
        <f t="shared" si="18"/>
        <v>0</v>
      </c>
      <c r="U195" s="65">
        <f t="shared" si="19"/>
        <v>0</v>
      </c>
      <c r="V195" s="58">
        <f t="shared" si="20"/>
        <v>0</v>
      </c>
    </row>
    <row r="196" spans="2:22" ht="13.5" customHeight="1">
      <c r="B196" s="62">
        <f t="shared" si="0"/>
        <v>170</v>
      </c>
      <c r="C196" s="68">
        <f t="shared" si="1"/>
        <v>0</v>
      </c>
      <c r="D196" s="69">
        <f t="shared" si="2"/>
        <v>0</v>
      </c>
      <c r="E196" s="68">
        <f t="shared" si="3"/>
        <v>0</v>
      </c>
      <c r="F196" s="69">
        <f t="shared" si="4"/>
        <v>0</v>
      </c>
      <c r="G196" s="68">
        <f t="shared" si="5"/>
        <v>0</v>
      </c>
      <c r="H196" s="69">
        <f t="shared" si="6"/>
        <v>0</v>
      </c>
      <c r="I196" s="68">
        <f t="shared" si="7"/>
        <v>0</v>
      </c>
      <c r="J196" s="69">
        <f t="shared" si="8"/>
        <v>0</v>
      </c>
      <c r="K196" s="68">
        <f t="shared" si="9"/>
        <v>0</v>
      </c>
      <c r="L196" s="69">
        <f t="shared" si="10"/>
        <v>0</v>
      </c>
      <c r="M196" s="68">
        <f t="shared" si="11"/>
        <v>0</v>
      </c>
      <c r="N196" s="69">
        <f t="shared" si="12"/>
        <v>0</v>
      </c>
      <c r="O196" s="68">
        <f t="shared" si="13"/>
        <v>0</v>
      </c>
      <c r="P196" s="69">
        <f t="shared" si="14"/>
        <v>0</v>
      </c>
      <c r="Q196" s="68">
        <f t="shared" si="15"/>
        <v>0</v>
      </c>
      <c r="R196" s="69">
        <f t="shared" si="16"/>
        <v>0</v>
      </c>
      <c r="S196" s="68">
        <f t="shared" si="17"/>
        <v>0</v>
      </c>
      <c r="T196" s="69">
        <f t="shared" si="18"/>
        <v>0</v>
      </c>
      <c r="U196" s="65">
        <f t="shared" si="19"/>
        <v>0</v>
      </c>
      <c r="V196" s="58">
        <f t="shared" si="20"/>
        <v>0</v>
      </c>
    </row>
    <row r="197" spans="2:22" ht="13.5" customHeight="1">
      <c r="B197" s="62">
        <f t="shared" si="0"/>
        <v>171</v>
      </c>
      <c r="C197" s="68">
        <f t="shared" si="1"/>
        <v>0</v>
      </c>
      <c r="D197" s="69">
        <f t="shared" si="2"/>
        <v>0</v>
      </c>
      <c r="E197" s="68">
        <f t="shared" si="3"/>
        <v>0</v>
      </c>
      <c r="F197" s="69">
        <f t="shared" si="4"/>
        <v>0</v>
      </c>
      <c r="G197" s="68">
        <f t="shared" si="5"/>
        <v>0</v>
      </c>
      <c r="H197" s="69">
        <f t="shared" si="6"/>
        <v>0</v>
      </c>
      <c r="I197" s="68">
        <f t="shared" si="7"/>
        <v>0</v>
      </c>
      <c r="J197" s="69">
        <f t="shared" si="8"/>
        <v>0</v>
      </c>
      <c r="K197" s="68">
        <f t="shared" si="9"/>
        <v>0</v>
      </c>
      <c r="L197" s="69">
        <f t="shared" si="10"/>
        <v>0</v>
      </c>
      <c r="M197" s="68">
        <f t="shared" si="11"/>
        <v>0</v>
      </c>
      <c r="N197" s="69">
        <f t="shared" si="12"/>
        <v>0</v>
      </c>
      <c r="O197" s="68">
        <f t="shared" si="13"/>
        <v>0</v>
      </c>
      <c r="P197" s="69">
        <f t="shared" si="14"/>
        <v>0</v>
      </c>
      <c r="Q197" s="68">
        <f t="shared" si="15"/>
        <v>0</v>
      </c>
      <c r="R197" s="69">
        <f t="shared" si="16"/>
        <v>0</v>
      </c>
      <c r="S197" s="68">
        <f t="shared" si="17"/>
        <v>0</v>
      </c>
      <c r="T197" s="69">
        <f t="shared" si="18"/>
        <v>0</v>
      </c>
      <c r="U197" s="65">
        <f t="shared" si="19"/>
        <v>0</v>
      </c>
      <c r="V197" s="58">
        <f t="shared" si="20"/>
        <v>0</v>
      </c>
    </row>
    <row r="198" spans="2:22" ht="13.5" customHeight="1">
      <c r="B198" s="62">
        <f t="shared" si="0"/>
        <v>172</v>
      </c>
      <c r="C198" s="68">
        <f t="shared" si="1"/>
        <v>0</v>
      </c>
      <c r="D198" s="69">
        <f t="shared" si="2"/>
        <v>0</v>
      </c>
      <c r="E198" s="68">
        <f t="shared" si="3"/>
        <v>0</v>
      </c>
      <c r="F198" s="69">
        <f t="shared" si="4"/>
        <v>0</v>
      </c>
      <c r="G198" s="68">
        <f t="shared" si="5"/>
        <v>0</v>
      </c>
      <c r="H198" s="69">
        <f t="shared" si="6"/>
        <v>0</v>
      </c>
      <c r="I198" s="68">
        <f t="shared" si="7"/>
        <v>0</v>
      </c>
      <c r="J198" s="69">
        <f t="shared" si="8"/>
        <v>0</v>
      </c>
      <c r="K198" s="68">
        <f t="shared" si="9"/>
        <v>0</v>
      </c>
      <c r="L198" s="69">
        <f t="shared" si="10"/>
        <v>0</v>
      </c>
      <c r="M198" s="68">
        <f t="shared" si="11"/>
        <v>0</v>
      </c>
      <c r="N198" s="69">
        <f t="shared" si="12"/>
        <v>0</v>
      </c>
      <c r="O198" s="68">
        <f t="shared" si="13"/>
        <v>0</v>
      </c>
      <c r="P198" s="69">
        <f t="shared" si="14"/>
        <v>0</v>
      </c>
      <c r="Q198" s="68">
        <f t="shared" si="15"/>
        <v>0</v>
      </c>
      <c r="R198" s="69">
        <f t="shared" si="16"/>
        <v>0</v>
      </c>
      <c r="S198" s="68">
        <f t="shared" si="17"/>
        <v>0</v>
      </c>
      <c r="T198" s="69">
        <f t="shared" si="18"/>
        <v>0</v>
      </c>
      <c r="U198" s="65">
        <f t="shared" si="19"/>
        <v>0</v>
      </c>
      <c r="V198" s="58">
        <f t="shared" si="20"/>
        <v>0</v>
      </c>
    </row>
    <row r="199" spans="2:22" ht="13.5" customHeight="1">
      <c r="B199" s="62">
        <f t="shared" si="0"/>
        <v>173</v>
      </c>
      <c r="C199" s="68">
        <f t="shared" si="1"/>
        <v>0</v>
      </c>
      <c r="D199" s="69">
        <f t="shared" si="2"/>
        <v>0</v>
      </c>
      <c r="E199" s="68">
        <f t="shared" si="3"/>
        <v>0</v>
      </c>
      <c r="F199" s="69">
        <f t="shared" si="4"/>
        <v>0</v>
      </c>
      <c r="G199" s="68">
        <f t="shared" si="5"/>
        <v>0</v>
      </c>
      <c r="H199" s="69">
        <f t="shared" si="6"/>
        <v>0</v>
      </c>
      <c r="I199" s="68">
        <f t="shared" si="7"/>
        <v>0</v>
      </c>
      <c r="J199" s="69">
        <f t="shared" si="8"/>
        <v>0</v>
      </c>
      <c r="K199" s="68">
        <f t="shared" si="9"/>
        <v>0</v>
      </c>
      <c r="L199" s="69">
        <f t="shared" si="10"/>
        <v>0</v>
      </c>
      <c r="M199" s="68">
        <f t="shared" si="11"/>
        <v>0</v>
      </c>
      <c r="N199" s="69">
        <f t="shared" si="12"/>
        <v>0</v>
      </c>
      <c r="O199" s="68">
        <f t="shared" si="13"/>
        <v>0</v>
      </c>
      <c r="P199" s="69">
        <f t="shared" si="14"/>
        <v>0</v>
      </c>
      <c r="Q199" s="68">
        <f t="shared" si="15"/>
        <v>0</v>
      </c>
      <c r="R199" s="69">
        <f t="shared" si="16"/>
        <v>0</v>
      </c>
      <c r="S199" s="68">
        <f t="shared" si="17"/>
        <v>0</v>
      </c>
      <c r="T199" s="69">
        <f t="shared" si="18"/>
        <v>0</v>
      </c>
      <c r="U199" s="65">
        <f t="shared" si="19"/>
        <v>0</v>
      </c>
      <c r="V199" s="58">
        <f t="shared" si="20"/>
        <v>0</v>
      </c>
    </row>
    <row r="200" spans="2:22" ht="13.5" customHeight="1">
      <c r="B200" s="62">
        <f t="shared" si="0"/>
        <v>174</v>
      </c>
      <c r="C200" s="68">
        <f t="shared" si="1"/>
        <v>0</v>
      </c>
      <c r="D200" s="69">
        <f t="shared" si="2"/>
        <v>0</v>
      </c>
      <c r="E200" s="68">
        <f t="shared" si="3"/>
        <v>0</v>
      </c>
      <c r="F200" s="69">
        <f t="shared" si="4"/>
        <v>0</v>
      </c>
      <c r="G200" s="68">
        <f t="shared" si="5"/>
        <v>0</v>
      </c>
      <c r="H200" s="69">
        <f t="shared" si="6"/>
        <v>0</v>
      </c>
      <c r="I200" s="68">
        <f t="shared" si="7"/>
        <v>0</v>
      </c>
      <c r="J200" s="69">
        <f t="shared" si="8"/>
        <v>0</v>
      </c>
      <c r="K200" s="68">
        <f t="shared" si="9"/>
        <v>0</v>
      </c>
      <c r="L200" s="69">
        <f t="shared" si="10"/>
        <v>0</v>
      </c>
      <c r="M200" s="68">
        <f t="shared" si="11"/>
        <v>0</v>
      </c>
      <c r="N200" s="69">
        <f t="shared" si="12"/>
        <v>0</v>
      </c>
      <c r="O200" s="68">
        <f t="shared" si="13"/>
        <v>0</v>
      </c>
      <c r="P200" s="69">
        <f t="shared" si="14"/>
        <v>0</v>
      </c>
      <c r="Q200" s="68">
        <f t="shared" si="15"/>
        <v>0</v>
      </c>
      <c r="R200" s="69">
        <f t="shared" si="16"/>
        <v>0</v>
      </c>
      <c r="S200" s="68">
        <f t="shared" si="17"/>
        <v>0</v>
      </c>
      <c r="T200" s="69">
        <f t="shared" si="18"/>
        <v>0</v>
      </c>
      <c r="U200" s="65">
        <f t="shared" si="19"/>
        <v>0</v>
      </c>
      <c r="V200" s="58">
        <f t="shared" si="20"/>
        <v>0</v>
      </c>
    </row>
    <row r="201" spans="2:22" ht="13.5" customHeight="1">
      <c r="B201" s="62">
        <f t="shared" si="0"/>
        <v>175</v>
      </c>
      <c r="C201" s="68">
        <f t="shared" si="1"/>
        <v>0</v>
      </c>
      <c r="D201" s="69">
        <f t="shared" si="2"/>
        <v>0</v>
      </c>
      <c r="E201" s="68">
        <f t="shared" si="3"/>
        <v>0</v>
      </c>
      <c r="F201" s="69">
        <f t="shared" si="4"/>
        <v>0</v>
      </c>
      <c r="G201" s="68">
        <f t="shared" si="5"/>
        <v>0</v>
      </c>
      <c r="H201" s="69">
        <f t="shared" si="6"/>
        <v>0</v>
      </c>
      <c r="I201" s="68">
        <f t="shared" si="7"/>
        <v>0</v>
      </c>
      <c r="J201" s="69">
        <f t="shared" si="8"/>
        <v>0</v>
      </c>
      <c r="K201" s="68">
        <f t="shared" si="9"/>
        <v>0</v>
      </c>
      <c r="L201" s="69">
        <f t="shared" si="10"/>
        <v>0</v>
      </c>
      <c r="M201" s="68">
        <f t="shared" si="11"/>
        <v>0</v>
      </c>
      <c r="N201" s="69">
        <f t="shared" si="12"/>
        <v>0</v>
      </c>
      <c r="O201" s="68">
        <f t="shared" si="13"/>
        <v>0</v>
      </c>
      <c r="P201" s="69">
        <f t="shared" si="14"/>
        <v>0</v>
      </c>
      <c r="Q201" s="68">
        <f t="shared" si="15"/>
        <v>0</v>
      </c>
      <c r="R201" s="69">
        <f t="shared" si="16"/>
        <v>0</v>
      </c>
      <c r="S201" s="68">
        <f t="shared" si="17"/>
        <v>0</v>
      </c>
      <c r="T201" s="69">
        <f t="shared" si="18"/>
        <v>0</v>
      </c>
      <c r="U201" s="65">
        <f t="shared" si="19"/>
        <v>0</v>
      </c>
      <c r="V201" s="58">
        <f t="shared" si="20"/>
        <v>0</v>
      </c>
    </row>
    <row r="202" spans="2:22" ht="13.5" customHeight="1">
      <c r="B202" s="62">
        <f t="shared" si="0"/>
        <v>176</v>
      </c>
      <c r="C202" s="68">
        <f t="shared" si="1"/>
        <v>0</v>
      </c>
      <c r="D202" s="69">
        <f t="shared" si="2"/>
        <v>0</v>
      </c>
      <c r="E202" s="68">
        <f t="shared" si="3"/>
        <v>0</v>
      </c>
      <c r="F202" s="69">
        <f t="shared" si="4"/>
        <v>0</v>
      </c>
      <c r="G202" s="68">
        <f t="shared" si="5"/>
        <v>0</v>
      </c>
      <c r="H202" s="69">
        <f t="shared" si="6"/>
        <v>0</v>
      </c>
      <c r="I202" s="68">
        <f t="shared" si="7"/>
        <v>0</v>
      </c>
      <c r="J202" s="69">
        <f t="shared" si="8"/>
        <v>0</v>
      </c>
      <c r="K202" s="68">
        <f t="shared" si="9"/>
        <v>0</v>
      </c>
      <c r="L202" s="69">
        <f t="shared" si="10"/>
        <v>0</v>
      </c>
      <c r="M202" s="68">
        <f t="shared" si="11"/>
        <v>0</v>
      </c>
      <c r="N202" s="69">
        <f t="shared" si="12"/>
        <v>0</v>
      </c>
      <c r="O202" s="68">
        <f t="shared" si="13"/>
        <v>0</v>
      </c>
      <c r="P202" s="69">
        <f t="shared" si="14"/>
        <v>0</v>
      </c>
      <c r="Q202" s="68">
        <f t="shared" si="15"/>
        <v>0</v>
      </c>
      <c r="R202" s="69">
        <f t="shared" si="16"/>
        <v>0</v>
      </c>
      <c r="S202" s="68">
        <f t="shared" si="17"/>
        <v>0</v>
      </c>
      <c r="T202" s="69">
        <f t="shared" si="18"/>
        <v>0</v>
      </c>
      <c r="U202" s="65">
        <f t="shared" si="19"/>
        <v>0</v>
      </c>
      <c r="V202" s="58">
        <f t="shared" si="20"/>
        <v>0</v>
      </c>
    </row>
    <row r="203" spans="2:22" ht="13.5" customHeight="1">
      <c r="B203" s="62">
        <f t="shared" si="0"/>
        <v>177</v>
      </c>
      <c r="C203" s="68">
        <f t="shared" si="1"/>
        <v>0</v>
      </c>
      <c r="D203" s="69">
        <f t="shared" si="2"/>
        <v>0</v>
      </c>
      <c r="E203" s="68">
        <f t="shared" si="3"/>
        <v>0</v>
      </c>
      <c r="F203" s="69">
        <f t="shared" si="4"/>
        <v>0</v>
      </c>
      <c r="G203" s="68">
        <f t="shared" si="5"/>
        <v>0</v>
      </c>
      <c r="H203" s="69">
        <f t="shared" si="6"/>
        <v>0</v>
      </c>
      <c r="I203" s="68">
        <f t="shared" si="7"/>
        <v>0</v>
      </c>
      <c r="J203" s="69">
        <f t="shared" si="8"/>
        <v>0</v>
      </c>
      <c r="K203" s="68">
        <f t="shared" si="9"/>
        <v>0</v>
      </c>
      <c r="L203" s="69">
        <f t="shared" si="10"/>
        <v>0</v>
      </c>
      <c r="M203" s="68">
        <f t="shared" si="11"/>
        <v>0</v>
      </c>
      <c r="N203" s="69">
        <f t="shared" si="12"/>
        <v>0</v>
      </c>
      <c r="O203" s="68">
        <f t="shared" si="13"/>
        <v>0</v>
      </c>
      <c r="P203" s="69">
        <f t="shared" si="14"/>
        <v>0</v>
      </c>
      <c r="Q203" s="68">
        <f t="shared" si="15"/>
        <v>0</v>
      </c>
      <c r="R203" s="69">
        <f t="shared" si="16"/>
        <v>0</v>
      </c>
      <c r="S203" s="68">
        <f t="shared" si="17"/>
        <v>0</v>
      </c>
      <c r="T203" s="69">
        <f t="shared" si="18"/>
        <v>0</v>
      </c>
      <c r="U203" s="65">
        <f t="shared" si="19"/>
        <v>0</v>
      </c>
      <c r="V203" s="58">
        <f t="shared" si="20"/>
        <v>0</v>
      </c>
    </row>
    <row r="204" spans="2:22" ht="13.5" customHeight="1">
      <c r="B204" s="62">
        <f t="shared" si="0"/>
        <v>178</v>
      </c>
      <c r="C204" s="68">
        <f t="shared" si="1"/>
        <v>0</v>
      </c>
      <c r="D204" s="69">
        <f t="shared" si="2"/>
        <v>0</v>
      </c>
      <c r="E204" s="68">
        <f t="shared" si="3"/>
        <v>0</v>
      </c>
      <c r="F204" s="69">
        <f t="shared" si="4"/>
        <v>0</v>
      </c>
      <c r="G204" s="68">
        <f t="shared" si="5"/>
        <v>0</v>
      </c>
      <c r="H204" s="69">
        <f t="shared" si="6"/>
        <v>0</v>
      </c>
      <c r="I204" s="68">
        <f t="shared" si="7"/>
        <v>0</v>
      </c>
      <c r="J204" s="69">
        <f t="shared" si="8"/>
        <v>0</v>
      </c>
      <c r="K204" s="68">
        <f t="shared" si="9"/>
        <v>0</v>
      </c>
      <c r="L204" s="69">
        <f t="shared" si="10"/>
        <v>0</v>
      </c>
      <c r="M204" s="68">
        <f t="shared" si="11"/>
        <v>0</v>
      </c>
      <c r="N204" s="69">
        <f t="shared" si="12"/>
        <v>0</v>
      </c>
      <c r="O204" s="68">
        <f t="shared" si="13"/>
        <v>0</v>
      </c>
      <c r="P204" s="69">
        <f t="shared" si="14"/>
        <v>0</v>
      </c>
      <c r="Q204" s="68">
        <f t="shared" si="15"/>
        <v>0</v>
      </c>
      <c r="R204" s="69">
        <f t="shared" si="16"/>
        <v>0</v>
      </c>
      <c r="S204" s="68">
        <f t="shared" si="17"/>
        <v>0</v>
      </c>
      <c r="T204" s="69">
        <f t="shared" si="18"/>
        <v>0</v>
      </c>
      <c r="U204" s="65">
        <f t="shared" si="19"/>
        <v>0</v>
      </c>
      <c r="V204" s="58">
        <f t="shared" si="20"/>
        <v>0</v>
      </c>
    </row>
    <row r="205" spans="2:22" ht="13.5" customHeight="1">
      <c r="B205" s="62">
        <f t="shared" si="0"/>
        <v>179</v>
      </c>
      <c r="C205" s="68">
        <f t="shared" si="1"/>
        <v>0</v>
      </c>
      <c r="D205" s="69">
        <f t="shared" si="2"/>
        <v>0</v>
      </c>
      <c r="E205" s="68">
        <f t="shared" si="3"/>
        <v>0</v>
      </c>
      <c r="F205" s="69">
        <f t="shared" si="4"/>
        <v>0</v>
      </c>
      <c r="G205" s="68">
        <f t="shared" si="5"/>
        <v>0</v>
      </c>
      <c r="H205" s="69">
        <f t="shared" si="6"/>
        <v>0</v>
      </c>
      <c r="I205" s="68">
        <f t="shared" si="7"/>
        <v>0</v>
      </c>
      <c r="J205" s="69">
        <f t="shared" si="8"/>
        <v>0</v>
      </c>
      <c r="K205" s="68">
        <f t="shared" si="9"/>
        <v>0</v>
      </c>
      <c r="L205" s="69">
        <f t="shared" si="10"/>
        <v>0</v>
      </c>
      <c r="M205" s="68">
        <f t="shared" si="11"/>
        <v>0</v>
      </c>
      <c r="N205" s="69">
        <f t="shared" si="12"/>
        <v>0</v>
      </c>
      <c r="O205" s="68">
        <f t="shared" si="13"/>
        <v>0</v>
      </c>
      <c r="P205" s="69">
        <f t="shared" si="14"/>
        <v>0</v>
      </c>
      <c r="Q205" s="68">
        <f t="shared" si="15"/>
        <v>0</v>
      </c>
      <c r="R205" s="69">
        <f t="shared" si="16"/>
        <v>0</v>
      </c>
      <c r="S205" s="68">
        <f t="shared" si="17"/>
        <v>0</v>
      </c>
      <c r="T205" s="69">
        <f t="shared" si="18"/>
        <v>0</v>
      </c>
      <c r="U205" s="65">
        <f t="shared" si="19"/>
        <v>0</v>
      </c>
      <c r="V205" s="58">
        <f t="shared" si="20"/>
        <v>0</v>
      </c>
    </row>
    <row r="206" spans="2:22" ht="13.5" customHeight="1">
      <c r="B206" s="62">
        <f t="shared" si="0"/>
        <v>180</v>
      </c>
      <c r="C206" s="68">
        <f t="shared" si="1"/>
        <v>0</v>
      </c>
      <c r="D206" s="69">
        <f t="shared" si="2"/>
        <v>0</v>
      </c>
      <c r="E206" s="68">
        <f t="shared" si="3"/>
        <v>0</v>
      </c>
      <c r="F206" s="69">
        <f t="shared" si="4"/>
        <v>0</v>
      </c>
      <c r="G206" s="68">
        <f t="shared" si="5"/>
        <v>0</v>
      </c>
      <c r="H206" s="69">
        <f t="shared" si="6"/>
        <v>0</v>
      </c>
      <c r="I206" s="68">
        <f t="shared" si="7"/>
        <v>0</v>
      </c>
      <c r="J206" s="69">
        <f t="shared" si="8"/>
        <v>0</v>
      </c>
      <c r="K206" s="68">
        <f t="shared" si="9"/>
        <v>0</v>
      </c>
      <c r="L206" s="69">
        <f t="shared" si="10"/>
        <v>0</v>
      </c>
      <c r="M206" s="68">
        <f t="shared" si="11"/>
        <v>0</v>
      </c>
      <c r="N206" s="69">
        <f t="shared" si="12"/>
        <v>0</v>
      </c>
      <c r="O206" s="68">
        <f t="shared" si="13"/>
        <v>0</v>
      </c>
      <c r="P206" s="69">
        <f t="shared" si="14"/>
        <v>0</v>
      </c>
      <c r="Q206" s="68">
        <f t="shared" si="15"/>
        <v>0</v>
      </c>
      <c r="R206" s="69">
        <f t="shared" si="16"/>
        <v>0</v>
      </c>
      <c r="S206" s="68">
        <f t="shared" si="17"/>
        <v>0</v>
      </c>
      <c r="T206" s="69">
        <f t="shared" si="18"/>
        <v>0</v>
      </c>
      <c r="U206" s="65">
        <f t="shared" si="19"/>
        <v>0</v>
      </c>
      <c r="V206" s="58">
        <f t="shared" si="20"/>
        <v>0</v>
      </c>
    </row>
    <row r="207" spans="2:22" ht="13.5" customHeight="1">
      <c r="B207" s="62">
        <f t="shared" si="0"/>
        <v>181</v>
      </c>
      <c r="C207" s="68">
        <f t="shared" si="1"/>
        <v>0</v>
      </c>
      <c r="D207" s="69">
        <f t="shared" si="2"/>
        <v>0</v>
      </c>
      <c r="E207" s="68">
        <f t="shared" si="3"/>
        <v>0</v>
      </c>
      <c r="F207" s="69">
        <f t="shared" si="4"/>
        <v>0</v>
      </c>
      <c r="G207" s="68">
        <f t="shared" si="5"/>
        <v>0</v>
      </c>
      <c r="H207" s="69">
        <f t="shared" si="6"/>
        <v>0</v>
      </c>
      <c r="I207" s="68">
        <f t="shared" si="7"/>
        <v>0</v>
      </c>
      <c r="J207" s="69">
        <f t="shared" si="8"/>
        <v>0</v>
      </c>
      <c r="K207" s="68">
        <f t="shared" si="9"/>
        <v>0</v>
      </c>
      <c r="L207" s="69">
        <f t="shared" si="10"/>
        <v>0</v>
      </c>
      <c r="M207" s="68">
        <f t="shared" si="11"/>
        <v>0</v>
      </c>
      <c r="N207" s="69">
        <f t="shared" si="12"/>
        <v>0</v>
      </c>
      <c r="O207" s="68">
        <f t="shared" si="13"/>
        <v>0</v>
      </c>
      <c r="P207" s="69">
        <f t="shared" si="14"/>
        <v>0</v>
      </c>
      <c r="Q207" s="68">
        <f t="shared" si="15"/>
        <v>0</v>
      </c>
      <c r="R207" s="69">
        <f t="shared" si="16"/>
        <v>0</v>
      </c>
      <c r="S207" s="68">
        <f t="shared" si="17"/>
        <v>0</v>
      </c>
      <c r="T207" s="69">
        <f t="shared" si="18"/>
        <v>0</v>
      </c>
      <c r="U207" s="65">
        <f t="shared" si="19"/>
        <v>0</v>
      </c>
      <c r="V207" s="58">
        <f t="shared" si="20"/>
        <v>0</v>
      </c>
    </row>
    <row r="208" spans="2:22" ht="13.5" customHeight="1">
      <c r="B208" s="62">
        <f t="shared" si="0"/>
        <v>182</v>
      </c>
      <c r="C208" s="68">
        <f t="shared" si="1"/>
        <v>0</v>
      </c>
      <c r="D208" s="69">
        <f t="shared" si="2"/>
        <v>0</v>
      </c>
      <c r="E208" s="68">
        <f t="shared" si="3"/>
        <v>0</v>
      </c>
      <c r="F208" s="69">
        <f t="shared" si="4"/>
        <v>0</v>
      </c>
      <c r="G208" s="68">
        <f t="shared" si="5"/>
        <v>0</v>
      </c>
      <c r="H208" s="69">
        <f t="shared" si="6"/>
        <v>0</v>
      </c>
      <c r="I208" s="68">
        <f t="shared" si="7"/>
        <v>0</v>
      </c>
      <c r="J208" s="69">
        <f t="shared" si="8"/>
        <v>0</v>
      </c>
      <c r="K208" s="68">
        <f t="shared" si="9"/>
        <v>0</v>
      </c>
      <c r="L208" s="69">
        <f t="shared" si="10"/>
        <v>0</v>
      </c>
      <c r="M208" s="68">
        <f t="shared" si="11"/>
        <v>0</v>
      </c>
      <c r="N208" s="69">
        <f t="shared" si="12"/>
        <v>0</v>
      </c>
      <c r="O208" s="68">
        <f t="shared" si="13"/>
        <v>0</v>
      </c>
      <c r="P208" s="69">
        <f t="shared" si="14"/>
        <v>0</v>
      </c>
      <c r="Q208" s="68">
        <f t="shared" si="15"/>
        <v>0</v>
      </c>
      <c r="R208" s="69">
        <f t="shared" si="16"/>
        <v>0</v>
      </c>
      <c r="S208" s="68">
        <f t="shared" si="17"/>
        <v>0</v>
      </c>
      <c r="T208" s="69">
        <f t="shared" si="18"/>
        <v>0</v>
      </c>
      <c r="U208" s="65">
        <f t="shared" si="19"/>
        <v>0</v>
      </c>
      <c r="V208" s="58">
        <f t="shared" si="20"/>
        <v>0</v>
      </c>
    </row>
    <row r="209" spans="2:22" ht="13.5" customHeight="1">
      <c r="B209" s="62">
        <f t="shared" si="0"/>
        <v>183</v>
      </c>
      <c r="C209" s="68">
        <f t="shared" si="1"/>
        <v>0</v>
      </c>
      <c r="D209" s="69">
        <f t="shared" si="2"/>
        <v>0</v>
      </c>
      <c r="E209" s="68">
        <f t="shared" si="3"/>
        <v>0</v>
      </c>
      <c r="F209" s="69">
        <f t="shared" si="4"/>
        <v>0</v>
      </c>
      <c r="G209" s="68">
        <f t="shared" si="5"/>
        <v>0</v>
      </c>
      <c r="H209" s="69">
        <f t="shared" si="6"/>
        <v>0</v>
      </c>
      <c r="I209" s="68">
        <f t="shared" si="7"/>
        <v>0</v>
      </c>
      <c r="J209" s="69">
        <f t="shared" si="8"/>
        <v>0</v>
      </c>
      <c r="K209" s="68">
        <f t="shared" si="9"/>
        <v>0</v>
      </c>
      <c r="L209" s="69">
        <f t="shared" si="10"/>
        <v>0</v>
      </c>
      <c r="M209" s="68">
        <f t="shared" si="11"/>
        <v>0</v>
      </c>
      <c r="N209" s="69">
        <f t="shared" si="12"/>
        <v>0</v>
      </c>
      <c r="O209" s="68">
        <f t="shared" si="13"/>
        <v>0</v>
      </c>
      <c r="P209" s="69">
        <f t="shared" si="14"/>
        <v>0</v>
      </c>
      <c r="Q209" s="68">
        <f t="shared" si="15"/>
        <v>0</v>
      </c>
      <c r="R209" s="69">
        <f t="shared" si="16"/>
        <v>0</v>
      </c>
      <c r="S209" s="68">
        <f t="shared" si="17"/>
        <v>0</v>
      </c>
      <c r="T209" s="69">
        <f t="shared" si="18"/>
        <v>0</v>
      </c>
      <c r="U209" s="65">
        <f t="shared" si="19"/>
        <v>0</v>
      </c>
      <c r="V209" s="58">
        <f t="shared" si="20"/>
        <v>0</v>
      </c>
    </row>
    <row r="210" spans="2:22" ht="13.5" customHeight="1">
      <c r="B210" s="62">
        <f t="shared" si="0"/>
        <v>184</v>
      </c>
      <c r="C210" s="68">
        <f t="shared" si="1"/>
        <v>0</v>
      </c>
      <c r="D210" s="69">
        <f t="shared" si="2"/>
        <v>0</v>
      </c>
      <c r="E210" s="68">
        <f t="shared" si="3"/>
        <v>0</v>
      </c>
      <c r="F210" s="69">
        <f t="shared" si="4"/>
        <v>0</v>
      </c>
      <c r="G210" s="68">
        <f t="shared" si="5"/>
        <v>0</v>
      </c>
      <c r="H210" s="69">
        <f t="shared" si="6"/>
        <v>0</v>
      </c>
      <c r="I210" s="68">
        <f t="shared" si="7"/>
        <v>0</v>
      </c>
      <c r="J210" s="69">
        <f t="shared" si="8"/>
        <v>0</v>
      </c>
      <c r="K210" s="68">
        <f t="shared" si="9"/>
        <v>0</v>
      </c>
      <c r="L210" s="69">
        <f t="shared" si="10"/>
        <v>0</v>
      </c>
      <c r="M210" s="68">
        <f t="shared" si="11"/>
        <v>0</v>
      </c>
      <c r="N210" s="69">
        <f t="shared" si="12"/>
        <v>0</v>
      </c>
      <c r="O210" s="68">
        <f t="shared" si="13"/>
        <v>0</v>
      </c>
      <c r="P210" s="69">
        <f t="shared" si="14"/>
        <v>0</v>
      </c>
      <c r="Q210" s="68">
        <f t="shared" si="15"/>
        <v>0</v>
      </c>
      <c r="R210" s="69">
        <f t="shared" si="16"/>
        <v>0</v>
      </c>
      <c r="S210" s="68">
        <f t="shared" si="17"/>
        <v>0</v>
      </c>
      <c r="T210" s="69">
        <f t="shared" si="18"/>
        <v>0</v>
      </c>
      <c r="U210" s="65">
        <f t="shared" si="19"/>
        <v>0</v>
      </c>
      <c r="V210" s="58">
        <f t="shared" si="20"/>
        <v>0</v>
      </c>
    </row>
    <row r="211" spans="2:22" ht="13.5" customHeight="1">
      <c r="B211" s="62">
        <f t="shared" si="0"/>
        <v>185</v>
      </c>
      <c r="C211" s="68">
        <f t="shared" si="1"/>
        <v>0</v>
      </c>
      <c r="D211" s="69">
        <f t="shared" si="2"/>
        <v>0</v>
      </c>
      <c r="E211" s="68">
        <f t="shared" si="3"/>
        <v>0</v>
      </c>
      <c r="F211" s="69">
        <f t="shared" si="4"/>
        <v>0</v>
      </c>
      <c r="G211" s="68">
        <f t="shared" si="5"/>
        <v>0</v>
      </c>
      <c r="H211" s="69">
        <f t="shared" si="6"/>
        <v>0</v>
      </c>
      <c r="I211" s="68">
        <f t="shared" si="7"/>
        <v>0</v>
      </c>
      <c r="J211" s="69">
        <f t="shared" si="8"/>
        <v>0</v>
      </c>
      <c r="K211" s="68">
        <f t="shared" si="9"/>
        <v>0</v>
      </c>
      <c r="L211" s="69">
        <f t="shared" si="10"/>
        <v>0</v>
      </c>
      <c r="M211" s="68">
        <f t="shared" si="11"/>
        <v>0</v>
      </c>
      <c r="N211" s="69">
        <f t="shared" si="12"/>
        <v>0</v>
      </c>
      <c r="O211" s="68">
        <f t="shared" si="13"/>
        <v>0</v>
      </c>
      <c r="P211" s="69">
        <f t="shared" si="14"/>
        <v>0</v>
      </c>
      <c r="Q211" s="68">
        <f t="shared" si="15"/>
        <v>0</v>
      </c>
      <c r="R211" s="69">
        <f t="shared" si="16"/>
        <v>0</v>
      </c>
      <c r="S211" s="68">
        <f t="shared" si="17"/>
        <v>0</v>
      </c>
      <c r="T211" s="69">
        <f t="shared" si="18"/>
        <v>0</v>
      </c>
      <c r="U211" s="65">
        <f t="shared" si="19"/>
        <v>0</v>
      </c>
      <c r="V211" s="58">
        <f t="shared" si="20"/>
        <v>0</v>
      </c>
    </row>
    <row r="212" spans="2:22" ht="13.5" customHeight="1">
      <c r="B212" s="62">
        <f t="shared" si="0"/>
        <v>186</v>
      </c>
      <c r="C212" s="68">
        <f t="shared" si="1"/>
        <v>0</v>
      </c>
      <c r="D212" s="69">
        <f t="shared" si="2"/>
        <v>0</v>
      </c>
      <c r="E212" s="68">
        <f t="shared" si="3"/>
        <v>0</v>
      </c>
      <c r="F212" s="69">
        <f t="shared" si="4"/>
        <v>0</v>
      </c>
      <c r="G212" s="68">
        <f t="shared" si="5"/>
        <v>0</v>
      </c>
      <c r="H212" s="69">
        <f t="shared" si="6"/>
        <v>0</v>
      </c>
      <c r="I212" s="68">
        <f t="shared" si="7"/>
        <v>0</v>
      </c>
      <c r="J212" s="69">
        <f t="shared" si="8"/>
        <v>0</v>
      </c>
      <c r="K212" s="68">
        <f t="shared" si="9"/>
        <v>0</v>
      </c>
      <c r="L212" s="69">
        <f t="shared" si="10"/>
        <v>0</v>
      </c>
      <c r="M212" s="68">
        <f t="shared" si="11"/>
        <v>0</v>
      </c>
      <c r="N212" s="69">
        <f t="shared" si="12"/>
        <v>0</v>
      </c>
      <c r="O212" s="68">
        <f t="shared" si="13"/>
        <v>0</v>
      </c>
      <c r="P212" s="69">
        <f t="shared" si="14"/>
        <v>0</v>
      </c>
      <c r="Q212" s="68">
        <f t="shared" si="15"/>
        <v>0</v>
      </c>
      <c r="R212" s="69">
        <f t="shared" si="16"/>
        <v>0</v>
      </c>
      <c r="S212" s="68">
        <f t="shared" si="17"/>
        <v>0</v>
      </c>
      <c r="T212" s="69">
        <f t="shared" si="18"/>
        <v>0</v>
      </c>
      <c r="U212" s="65">
        <f t="shared" si="19"/>
        <v>0</v>
      </c>
      <c r="V212" s="58">
        <f t="shared" si="20"/>
        <v>0</v>
      </c>
    </row>
    <row r="213" spans="2:22" ht="13.5" customHeight="1">
      <c r="B213" s="62">
        <f t="shared" si="0"/>
        <v>187</v>
      </c>
      <c r="C213" s="68">
        <f t="shared" si="1"/>
        <v>0</v>
      </c>
      <c r="D213" s="69">
        <f t="shared" si="2"/>
        <v>0</v>
      </c>
      <c r="E213" s="68">
        <f t="shared" si="3"/>
        <v>0</v>
      </c>
      <c r="F213" s="69">
        <f t="shared" si="4"/>
        <v>0</v>
      </c>
      <c r="G213" s="68">
        <f t="shared" si="5"/>
        <v>0</v>
      </c>
      <c r="H213" s="69">
        <f t="shared" si="6"/>
        <v>0</v>
      </c>
      <c r="I213" s="68">
        <f t="shared" si="7"/>
        <v>0</v>
      </c>
      <c r="J213" s="69">
        <f t="shared" si="8"/>
        <v>0</v>
      </c>
      <c r="K213" s="68">
        <f t="shared" si="9"/>
        <v>0</v>
      </c>
      <c r="L213" s="69">
        <f t="shared" si="10"/>
        <v>0</v>
      </c>
      <c r="M213" s="68">
        <f t="shared" si="11"/>
        <v>0</v>
      </c>
      <c r="N213" s="69">
        <f t="shared" si="12"/>
        <v>0</v>
      </c>
      <c r="O213" s="68">
        <f t="shared" si="13"/>
        <v>0</v>
      </c>
      <c r="P213" s="69">
        <f t="shared" si="14"/>
        <v>0</v>
      </c>
      <c r="Q213" s="68">
        <f t="shared" si="15"/>
        <v>0</v>
      </c>
      <c r="R213" s="69">
        <f t="shared" si="16"/>
        <v>0</v>
      </c>
      <c r="S213" s="68">
        <f t="shared" si="17"/>
        <v>0</v>
      </c>
      <c r="T213" s="69">
        <f t="shared" si="18"/>
        <v>0</v>
      </c>
      <c r="U213" s="65">
        <f t="shared" si="19"/>
        <v>0</v>
      </c>
      <c r="V213" s="58">
        <f t="shared" si="20"/>
        <v>0</v>
      </c>
    </row>
    <row r="214" spans="2:22" ht="13.5" customHeight="1">
      <c r="B214" s="62">
        <f t="shared" si="0"/>
        <v>188</v>
      </c>
      <c r="C214" s="68">
        <f t="shared" si="1"/>
        <v>0</v>
      </c>
      <c r="D214" s="69">
        <f t="shared" si="2"/>
        <v>0</v>
      </c>
      <c r="E214" s="68">
        <f t="shared" si="3"/>
        <v>0</v>
      </c>
      <c r="F214" s="69">
        <f t="shared" si="4"/>
        <v>0</v>
      </c>
      <c r="G214" s="68">
        <f t="shared" si="5"/>
        <v>0</v>
      </c>
      <c r="H214" s="69">
        <f t="shared" si="6"/>
        <v>0</v>
      </c>
      <c r="I214" s="68">
        <f t="shared" si="7"/>
        <v>0</v>
      </c>
      <c r="J214" s="69">
        <f t="shared" si="8"/>
        <v>0</v>
      </c>
      <c r="K214" s="68">
        <f t="shared" si="9"/>
        <v>0</v>
      </c>
      <c r="L214" s="69">
        <f t="shared" si="10"/>
        <v>0</v>
      </c>
      <c r="M214" s="68">
        <f t="shared" si="11"/>
        <v>0</v>
      </c>
      <c r="N214" s="69">
        <f t="shared" si="12"/>
        <v>0</v>
      </c>
      <c r="O214" s="68">
        <f t="shared" si="13"/>
        <v>0</v>
      </c>
      <c r="P214" s="69">
        <f t="shared" si="14"/>
        <v>0</v>
      </c>
      <c r="Q214" s="68">
        <f t="shared" si="15"/>
        <v>0</v>
      </c>
      <c r="R214" s="69">
        <f t="shared" si="16"/>
        <v>0</v>
      </c>
      <c r="S214" s="68">
        <f t="shared" si="17"/>
        <v>0</v>
      </c>
      <c r="T214" s="69">
        <f t="shared" si="18"/>
        <v>0</v>
      </c>
      <c r="U214" s="65">
        <f t="shared" si="19"/>
        <v>0</v>
      </c>
      <c r="V214" s="58">
        <f t="shared" si="20"/>
        <v>0</v>
      </c>
    </row>
    <row r="215" spans="2:22" ht="13.5" customHeight="1">
      <c r="B215" s="62">
        <f t="shared" si="0"/>
        <v>189</v>
      </c>
      <c r="C215" s="68">
        <f t="shared" si="1"/>
        <v>0</v>
      </c>
      <c r="D215" s="69">
        <f t="shared" si="2"/>
        <v>0</v>
      </c>
      <c r="E215" s="68">
        <f t="shared" si="3"/>
        <v>0</v>
      </c>
      <c r="F215" s="69">
        <f t="shared" si="4"/>
        <v>0</v>
      </c>
      <c r="G215" s="68">
        <f t="shared" si="5"/>
        <v>0</v>
      </c>
      <c r="H215" s="69">
        <f t="shared" si="6"/>
        <v>0</v>
      </c>
      <c r="I215" s="68">
        <f t="shared" si="7"/>
        <v>0</v>
      </c>
      <c r="J215" s="69">
        <f t="shared" si="8"/>
        <v>0</v>
      </c>
      <c r="K215" s="68">
        <f t="shared" si="9"/>
        <v>0</v>
      </c>
      <c r="L215" s="69">
        <f t="shared" si="10"/>
        <v>0</v>
      </c>
      <c r="M215" s="68">
        <f t="shared" si="11"/>
        <v>0</v>
      </c>
      <c r="N215" s="69">
        <f t="shared" si="12"/>
        <v>0</v>
      </c>
      <c r="O215" s="68">
        <f t="shared" si="13"/>
        <v>0</v>
      </c>
      <c r="P215" s="69">
        <f t="shared" si="14"/>
        <v>0</v>
      </c>
      <c r="Q215" s="68">
        <f t="shared" si="15"/>
        <v>0</v>
      </c>
      <c r="R215" s="69">
        <f t="shared" si="16"/>
        <v>0</v>
      </c>
      <c r="S215" s="68">
        <f t="shared" si="17"/>
        <v>0</v>
      </c>
      <c r="T215" s="69">
        <f t="shared" si="18"/>
        <v>0</v>
      </c>
      <c r="U215" s="65">
        <f t="shared" si="19"/>
        <v>0</v>
      </c>
      <c r="V215" s="58">
        <f t="shared" si="20"/>
        <v>0</v>
      </c>
    </row>
    <row r="216" spans="2:22" ht="13.5" customHeight="1">
      <c r="B216" s="62">
        <f t="shared" si="0"/>
        <v>190</v>
      </c>
      <c r="C216" s="68">
        <f t="shared" si="1"/>
        <v>0</v>
      </c>
      <c r="D216" s="69">
        <f t="shared" si="2"/>
        <v>0</v>
      </c>
      <c r="E216" s="68">
        <f t="shared" si="3"/>
        <v>0</v>
      </c>
      <c r="F216" s="69">
        <f t="shared" si="4"/>
        <v>0</v>
      </c>
      <c r="G216" s="68">
        <f t="shared" si="5"/>
        <v>0</v>
      </c>
      <c r="H216" s="69">
        <f t="shared" si="6"/>
        <v>0</v>
      </c>
      <c r="I216" s="68">
        <f t="shared" si="7"/>
        <v>0</v>
      </c>
      <c r="J216" s="69">
        <f t="shared" si="8"/>
        <v>0</v>
      </c>
      <c r="K216" s="68">
        <f t="shared" si="9"/>
        <v>0</v>
      </c>
      <c r="L216" s="69">
        <f t="shared" si="10"/>
        <v>0</v>
      </c>
      <c r="M216" s="68">
        <f t="shared" si="11"/>
        <v>0</v>
      </c>
      <c r="N216" s="69">
        <f t="shared" si="12"/>
        <v>0</v>
      </c>
      <c r="O216" s="68">
        <f t="shared" si="13"/>
        <v>0</v>
      </c>
      <c r="P216" s="69">
        <f t="shared" si="14"/>
        <v>0</v>
      </c>
      <c r="Q216" s="68">
        <f t="shared" si="15"/>
        <v>0</v>
      </c>
      <c r="R216" s="69">
        <f t="shared" si="16"/>
        <v>0</v>
      </c>
      <c r="S216" s="68">
        <f t="shared" si="17"/>
        <v>0</v>
      </c>
      <c r="T216" s="69">
        <f t="shared" si="18"/>
        <v>0</v>
      </c>
      <c r="U216" s="65">
        <f t="shared" si="19"/>
        <v>0</v>
      </c>
      <c r="V216" s="58">
        <f t="shared" si="20"/>
        <v>0</v>
      </c>
    </row>
    <row r="217" spans="2:22" ht="13.5" customHeight="1">
      <c r="B217" s="62">
        <f t="shared" si="0"/>
        <v>191</v>
      </c>
      <c r="C217" s="68">
        <f t="shared" si="1"/>
        <v>0</v>
      </c>
      <c r="D217" s="69">
        <f t="shared" si="2"/>
        <v>0</v>
      </c>
      <c r="E217" s="68">
        <f t="shared" si="3"/>
        <v>0</v>
      </c>
      <c r="F217" s="69">
        <f t="shared" si="4"/>
        <v>0</v>
      </c>
      <c r="G217" s="68">
        <f t="shared" si="5"/>
        <v>0</v>
      </c>
      <c r="H217" s="69">
        <f t="shared" si="6"/>
        <v>0</v>
      </c>
      <c r="I217" s="68">
        <f t="shared" si="7"/>
        <v>0</v>
      </c>
      <c r="J217" s="69">
        <f t="shared" si="8"/>
        <v>0</v>
      </c>
      <c r="K217" s="68">
        <f t="shared" si="9"/>
        <v>0</v>
      </c>
      <c r="L217" s="69">
        <f t="shared" si="10"/>
        <v>0</v>
      </c>
      <c r="M217" s="68">
        <f t="shared" si="11"/>
        <v>0</v>
      </c>
      <c r="N217" s="69">
        <f t="shared" si="12"/>
        <v>0</v>
      </c>
      <c r="O217" s="68">
        <f t="shared" si="13"/>
        <v>0</v>
      </c>
      <c r="P217" s="69">
        <f t="shared" si="14"/>
        <v>0</v>
      </c>
      <c r="Q217" s="68">
        <f t="shared" si="15"/>
        <v>0</v>
      </c>
      <c r="R217" s="69">
        <f t="shared" si="16"/>
        <v>0</v>
      </c>
      <c r="S217" s="68">
        <f t="shared" si="17"/>
        <v>0</v>
      </c>
      <c r="T217" s="69">
        <f t="shared" si="18"/>
        <v>0</v>
      </c>
      <c r="U217" s="65">
        <f t="shared" si="19"/>
        <v>0</v>
      </c>
      <c r="V217" s="58">
        <f t="shared" si="20"/>
        <v>0</v>
      </c>
    </row>
    <row r="218" spans="2:22" ht="13.5" customHeight="1">
      <c r="B218" s="62">
        <f t="shared" si="0"/>
        <v>192</v>
      </c>
      <c r="C218" s="68">
        <f t="shared" si="1"/>
        <v>0</v>
      </c>
      <c r="D218" s="69">
        <f t="shared" si="2"/>
        <v>0</v>
      </c>
      <c r="E218" s="68">
        <f t="shared" si="3"/>
        <v>0</v>
      </c>
      <c r="F218" s="69">
        <f t="shared" si="4"/>
        <v>0</v>
      </c>
      <c r="G218" s="68">
        <f t="shared" si="5"/>
        <v>0</v>
      </c>
      <c r="H218" s="69">
        <f t="shared" si="6"/>
        <v>0</v>
      </c>
      <c r="I218" s="68">
        <f t="shared" si="7"/>
        <v>0</v>
      </c>
      <c r="J218" s="69">
        <f t="shared" si="8"/>
        <v>0</v>
      </c>
      <c r="K218" s="68">
        <f t="shared" si="9"/>
        <v>0</v>
      </c>
      <c r="L218" s="69">
        <f t="shared" si="10"/>
        <v>0</v>
      </c>
      <c r="M218" s="68">
        <f t="shared" si="11"/>
        <v>0</v>
      </c>
      <c r="N218" s="69">
        <f t="shared" si="12"/>
        <v>0</v>
      </c>
      <c r="O218" s="68">
        <f t="shared" si="13"/>
        <v>0</v>
      </c>
      <c r="P218" s="69">
        <f t="shared" si="14"/>
        <v>0</v>
      </c>
      <c r="Q218" s="68">
        <f t="shared" si="15"/>
        <v>0</v>
      </c>
      <c r="R218" s="69">
        <f t="shared" si="16"/>
        <v>0</v>
      </c>
      <c r="S218" s="68">
        <f t="shared" si="17"/>
        <v>0</v>
      </c>
      <c r="T218" s="69">
        <f t="shared" si="18"/>
        <v>0</v>
      </c>
      <c r="U218" s="65">
        <f t="shared" si="19"/>
        <v>0</v>
      </c>
      <c r="V218" s="58">
        <f t="shared" si="20"/>
        <v>0</v>
      </c>
    </row>
    <row r="219" spans="2:22" ht="13.5" customHeight="1">
      <c r="B219" s="62">
        <f t="shared" si="0"/>
        <v>193</v>
      </c>
      <c r="C219" s="68">
        <f t="shared" si="1"/>
        <v>0</v>
      </c>
      <c r="D219" s="69">
        <f t="shared" si="2"/>
        <v>0</v>
      </c>
      <c r="E219" s="68">
        <f t="shared" si="3"/>
        <v>0</v>
      </c>
      <c r="F219" s="69">
        <f t="shared" si="4"/>
        <v>0</v>
      </c>
      <c r="G219" s="68">
        <f t="shared" si="5"/>
        <v>0</v>
      </c>
      <c r="H219" s="69">
        <f t="shared" si="6"/>
        <v>0</v>
      </c>
      <c r="I219" s="68">
        <f t="shared" si="7"/>
        <v>0</v>
      </c>
      <c r="J219" s="69">
        <f t="shared" si="8"/>
        <v>0</v>
      </c>
      <c r="K219" s="68">
        <f t="shared" si="9"/>
        <v>0</v>
      </c>
      <c r="L219" s="69">
        <f t="shared" si="10"/>
        <v>0</v>
      </c>
      <c r="M219" s="68">
        <f t="shared" si="11"/>
        <v>0</v>
      </c>
      <c r="N219" s="69">
        <f t="shared" si="12"/>
        <v>0</v>
      </c>
      <c r="O219" s="68">
        <f t="shared" si="13"/>
        <v>0</v>
      </c>
      <c r="P219" s="69">
        <f t="shared" si="14"/>
        <v>0</v>
      </c>
      <c r="Q219" s="68">
        <f t="shared" si="15"/>
        <v>0</v>
      </c>
      <c r="R219" s="69">
        <f t="shared" si="16"/>
        <v>0</v>
      </c>
      <c r="S219" s="68">
        <f t="shared" si="17"/>
        <v>0</v>
      </c>
      <c r="T219" s="69">
        <f t="shared" si="18"/>
        <v>0</v>
      </c>
      <c r="U219" s="65">
        <f t="shared" si="19"/>
        <v>0</v>
      </c>
      <c r="V219" s="58">
        <f t="shared" si="20"/>
        <v>0</v>
      </c>
    </row>
    <row r="220" spans="2:22" ht="13.5" customHeight="1">
      <c r="B220" s="62">
        <f t="shared" si="0"/>
        <v>194</v>
      </c>
      <c r="C220" s="68">
        <f t="shared" si="1"/>
        <v>0</v>
      </c>
      <c r="D220" s="69">
        <f t="shared" si="2"/>
        <v>0</v>
      </c>
      <c r="E220" s="68">
        <f t="shared" si="3"/>
        <v>0</v>
      </c>
      <c r="F220" s="69">
        <f t="shared" si="4"/>
        <v>0</v>
      </c>
      <c r="G220" s="68">
        <f t="shared" si="5"/>
        <v>0</v>
      </c>
      <c r="H220" s="69">
        <f t="shared" si="6"/>
        <v>0</v>
      </c>
      <c r="I220" s="68">
        <f t="shared" si="7"/>
        <v>0</v>
      </c>
      <c r="J220" s="69">
        <f t="shared" si="8"/>
        <v>0</v>
      </c>
      <c r="K220" s="68">
        <f t="shared" si="9"/>
        <v>0</v>
      </c>
      <c r="L220" s="69">
        <f t="shared" si="10"/>
        <v>0</v>
      </c>
      <c r="M220" s="68">
        <f t="shared" si="11"/>
        <v>0</v>
      </c>
      <c r="N220" s="69">
        <f t="shared" si="12"/>
        <v>0</v>
      </c>
      <c r="O220" s="68">
        <f t="shared" si="13"/>
        <v>0</v>
      </c>
      <c r="P220" s="69">
        <f t="shared" si="14"/>
        <v>0</v>
      </c>
      <c r="Q220" s="68">
        <f t="shared" si="15"/>
        <v>0</v>
      </c>
      <c r="R220" s="69">
        <f t="shared" si="16"/>
        <v>0</v>
      </c>
      <c r="S220" s="68">
        <f t="shared" si="17"/>
        <v>0</v>
      </c>
      <c r="T220" s="69">
        <f t="shared" si="18"/>
        <v>0</v>
      </c>
      <c r="U220" s="65">
        <f t="shared" si="19"/>
        <v>0</v>
      </c>
      <c r="V220" s="58">
        <f t="shared" si="20"/>
        <v>0</v>
      </c>
    </row>
    <row r="221" spans="2:22" ht="13.5" customHeight="1">
      <c r="B221" s="62">
        <f t="shared" si="0"/>
        <v>195</v>
      </c>
      <c r="C221" s="68">
        <f t="shared" si="1"/>
        <v>0</v>
      </c>
      <c r="D221" s="69">
        <f t="shared" si="2"/>
        <v>0</v>
      </c>
      <c r="E221" s="68">
        <f t="shared" si="3"/>
        <v>0</v>
      </c>
      <c r="F221" s="69">
        <f t="shared" si="4"/>
        <v>0</v>
      </c>
      <c r="G221" s="68">
        <f t="shared" si="5"/>
        <v>0</v>
      </c>
      <c r="H221" s="69">
        <f t="shared" si="6"/>
        <v>0</v>
      </c>
      <c r="I221" s="68">
        <f t="shared" si="7"/>
        <v>0</v>
      </c>
      <c r="J221" s="69">
        <f t="shared" si="8"/>
        <v>0</v>
      </c>
      <c r="K221" s="68">
        <f t="shared" si="9"/>
        <v>0</v>
      </c>
      <c r="L221" s="69">
        <f t="shared" si="10"/>
        <v>0</v>
      </c>
      <c r="M221" s="68">
        <f t="shared" si="11"/>
        <v>0</v>
      </c>
      <c r="N221" s="69">
        <f t="shared" si="12"/>
        <v>0</v>
      </c>
      <c r="O221" s="68">
        <f t="shared" si="13"/>
        <v>0</v>
      </c>
      <c r="P221" s="69">
        <f t="shared" si="14"/>
        <v>0</v>
      </c>
      <c r="Q221" s="68">
        <f t="shared" si="15"/>
        <v>0</v>
      </c>
      <c r="R221" s="69">
        <f t="shared" si="16"/>
        <v>0</v>
      </c>
      <c r="S221" s="68">
        <f t="shared" si="17"/>
        <v>0</v>
      </c>
      <c r="T221" s="69">
        <f t="shared" si="18"/>
        <v>0</v>
      </c>
      <c r="U221" s="65">
        <f t="shared" si="19"/>
        <v>0</v>
      </c>
      <c r="V221" s="58">
        <f t="shared" si="20"/>
        <v>0</v>
      </c>
    </row>
    <row r="222" spans="2:22" ht="13.5" customHeight="1">
      <c r="B222" s="62">
        <f t="shared" si="0"/>
        <v>196</v>
      </c>
      <c r="C222" s="68">
        <f t="shared" si="1"/>
        <v>0</v>
      </c>
      <c r="D222" s="69">
        <f t="shared" si="2"/>
        <v>0</v>
      </c>
      <c r="E222" s="68">
        <f t="shared" si="3"/>
        <v>0</v>
      </c>
      <c r="F222" s="69">
        <f t="shared" si="4"/>
        <v>0</v>
      </c>
      <c r="G222" s="68">
        <f t="shared" si="5"/>
        <v>0</v>
      </c>
      <c r="H222" s="69">
        <f t="shared" si="6"/>
        <v>0</v>
      </c>
      <c r="I222" s="68">
        <f t="shared" si="7"/>
        <v>0</v>
      </c>
      <c r="J222" s="69">
        <f t="shared" si="8"/>
        <v>0</v>
      </c>
      <c r="K222" s="68">
        <f t="shared" si="9"/>
        <v>0</v>
      </c>
      <c r="L222" s="69">
        <f t="shared" si="10"/>
        <v>0</v>
      </c>
      <c r="M222" s="68">
        <f t="shared" si="11"/>
        <v>0</v>
      </c>
      <c r="N222" s="69">
        <f t="shared" si="12"/>
        <v>0</v>
      </c>
      <c r="O222" s="68">
        <f t="shared" si="13"/>
        <v>0</v>
      </c>
      <c r="P222" s="69">
        <f t="shared" si="14"/>
        <v>0</v>
      </c>
      <c r="Q222" s="68">
        <f t="shared" si="15"/>
        <v>0</v>
      </c>
      <c r="R222" s="69">
        <f t="shared" si="16"/>
        <v>0</v>
      </c>
      <c r="S222" s="68">
        <f t="shared" si="17"/>
        <v>0</v>
      </c>
      <c r="T222" s="69">
        <f t="shared" si="18"/>
        <v>0</v>
      </c>
      <c r="U222" s="65">
        <f t="shared" si="19"/>
        <v>0</v>
      </c>
      <c r="V222" s="58">
        <f t="shared" si="20"/>
        <v>0</v>
      </c>
    </row>
    <row r="223" spans="2:22" ht="13.5" customHeight="1">
      <c r="B223" s="62">
        <f t="shared" si="0"/>
        <v>197</v>
      </c>
      <c r="C223" s="68">
        <f t="shared" si="1"/>
        <v>0</v>
      </c>
      <c r="D223" s="69">
        <f t="shared" si="2"/>
        <v>0</v>
      </c>
      <c r="E223" s="68">
        <f t="shared" si="3"/>
        <v>0</v>
      </c>
      <c r="F223" s="69">
        <f t="shared" si="4"/>
        <v>0</v>
      </c>
      <c r="G223" s="68">
        <f t="shared" si="5"/>
        <v>0</v>
      </c>
      <c r="H223" s="69">
        <f t="shared" si="6"/>
        <v>0</v>
      </c>
      <c r="I223" s="68">
        <f t="shared" si="7"/>
        <v>0</v>
      </c>
      <c r="J223" s="69">
        <f t="shared" si="8"/>
        <v>0</v>
      </c>
      <c r="K223" s="68">
        <f t="shared" si="9"/>
        <v>0</v>
      </c>
      <c r="L223" s="69">
        <f t="shared" si="10"/>
        <v>0</v>
      </c>
      <c r="M223" s="68">
        <f t="shared" si="11"/>
        <v>0</v>
      </c>
      <c r="N223" s="69">
        <f t="shared" si="12"/>
        <v>0</v>
      </c>
      <c r="O223" s="68">
        <f t="shared" si="13"/>
        <v>0</v>
      </c>
      <c r="P223" s="69">
        <f t="shared" si="14"/>
        <v>0</v>
      </c>
      <c r="Q223" s="68">
        <f t="shared" si="15"/>
        <v>0</v>
      </c>
      <c r="R223" s="69">
        <f t="shared" si="16"/>
        <v>0</v>
      </c>
      <c r="S223" s="68">
        <f t="shared" si="17"/>
        <v>0</v>
      </c>
      <c r="T223" s="69">
        <f t="shared" si="18"/>
        <v>0</v>
      </c>
      <c r="U223" s="65">
        <f t="shared" si="19"/>
        <v>0</v>
      </c>
      <c r="V223" s="58">
        <f t="shared" si="20"/>
        <v>0</v>
      </c>
    </row>
    <row r="224" spans="2:22" ht="13.5" customHeight="1">
      <c r="B224" s="62">
        <f t="shared" si="0"/>
        <v>198</v>
      </c>
      <c r="C224" s="68">
        <f t="shared" si="1"/>
        <v>0</v>
      </c>
      <c r="D224" s="69">
        <f t="shared" si="2"/>
        <v>0</v>
      </c>
      <c r="E224" s="68">
        <f t="shared" si="3"/>
        <v>0</v>
      </c>
      <c r="F224" s="69">
        <f t="shared" si="4"/>
        <v>0</v>
      </c>
      <c r="G224" s="68">
        <f t="shared" si="5"/>
        <v>0</v>
      </c>
      <c r="H224" s="69">
        <f t="shared" si="6"/>
        <v>0</v>
      </c>
      <c r="I224" s="68">
        <f t="shared" si="7"/>
        <v>0</v>
      </c>
      <c r="J224" s="69">
        <f t="shared" si="8"/>
        <v>0</v>
      </c>
      <c r="K224" s="68">
        <f t="shared" si="9"/>
        <v>0</v>
      </c>
      <c r="L224" s="69">
        <f t="shared" si="10"/>
        <v>0</v>
      </c>
      <c r="M224" s="68">
        <f t="shared" si="11"/>
        <v>0</v>
      </c>
      <c r="N224" s="69">
        <f t="shared" si="12"/>
        <v>0</v>
      </c>
      <c r="O224" s="68">
        <f t="shared" si="13"/>
        <v>0</v>
      </c>
      <c r="P224" s="69">
        <f t="shared" si="14"/>
        <v>0</v>
      </c>
      <c r="Q224" s="68">
        <f t="shared" si="15"/>
        <v>0</v>
      </c>
      <c r="R224" s="69">
        <f t="shared" si="16"/>
        <v>0</v>
      </c>
      <c r="S224" s="68">
        <f t="shared" si="17"/>
        <v>0</v>
      </c>
      <c r="T224" s="69">
        <f t="shared" si="18"/>
        <v>0</v>
      </c>
      <c r="U224" s="65">
        <f t="shared" si="19"/>
        <v>0</v>
      </c>
      <c r="V224" s="58">
        <f t="shared" si="20"/>
        <v>0</v>
      </c>
    </row>
    <row r="225" spans="2:22" ht="13.5" customHeight="1">
      <c r="B225" s="62">
        <f t="shared" si="0"/>
        <v>199</v>
      </c>
      <c r="C225" s="68">
        <f t="shared" si="1"/>
        <v>0</v>
      </c>
      <c r="D225" s="69">
        <f t="shared" si="2"/>
        <v>0</v>
      </c>
      <c r="E225" s="68">
        <f t="shared" si="3"/>
        <v>0</v>
      </c>
      <c r="F225" s="69">
        <f t="shared" si="4"/>
        <v>0</v>
      </c>
      <c r="G225" s="68">
        <f t="shared" si="5"/>
        <v>0</v>
      </c>
      <c r="H225" s="69">
        <f t="shared" si="6"/>
        <v>0</v>
      </c>
      <c r="I225" s="68">
        <f t="shared" si="7"/>
        <v>0</v>
      </c>
      <c r="J225" s="69">
        <f t="shared" si="8"/>
        <v>0</v>
      </c>
      <c r="K225" s="68">
        <f t="shared" si="9"/>
        <v>0</v>
      </c>
      <c r="L225" s="69">
        <f t="shared" si="10"/>
        <v>0</v>
      </c>
      <c r="M225" s="68">
        <f t="shared" si="11"/>
        <v>0</v>
      </c>
      <c r="N225" s="69">
        <f t="shared" si="12"/>
        <v>0</v>
      </c>
      <c r="O225" s="68">
        <f t="shared" si="13"/>
        <v>0</v>
      </c>
      <c r="P225" s="69">
        <f t="shared" si="14"/>
        <v>0</v>
      </c>
      <c r="Q225" s="68">
        <f t="shared" si="15"/>
        <v>0</v>
      </c>
      <c r="R225" s="69">
        <f t="shared" si="16"/>
        <v>0</v>
      </c>
      <c r="S225" s="68">
        <f t="shared" si="17"/>
        <v>0</v>
      </c>
      <c r="T225" s="69">
        <f t="shared" si="18"/>
        <v>0</v>
      </c>
      <c r="U225" s="65">
        <f t="shared" si="19"/>
        <v>0</v>
      </c>
      <c r="V225" s="58">
        <f t="shared" si="20"/>
        <v>0</v>
      </c>
    </row>
    <row r="226" spans="2:22" ht="13.5" customHeight="1">
      <c r="B226" s="62">
        <f t="shared" si="0"/>
        <v>200</v>
      </c>
      <c r="C226" s="68">
        <f t="shared" si="1"/>
        <v>0</v>
      </c>
      <c r="D226" s="69">
        <f t="shared" si="2"/>
        <v>0</v>
      </c>
      <c r="E226" s="68">
        <f t="shared" si="3"/>
        <v>0</v>
      </c>
      <c r="F226" s="69">
        <f t="shared" si="4"/>
        <v>0</v>
      </c>
      <c r="G226" s="68">
        <f t="shared" si="5"/>
        <v>0</v>
      </c>
      <c r="H226" s="69">
        <f t="shared" si="6"/>
        <v>0</v>
      </c>
      <c r="I226" s="68">
        <f t="shared" si="7"/>
        <v>0</v>
      </c>
      <c r="J226" s="69">
        <f t="shared" si="8"/>
        <v>0</v>
      </c>
      <c r="K226" s="68">
        <f t="shared" si="9"/>
        <v>0</v>
      </c>
      <c r="L226" s="69">
        <f t="shared" si="10"/>
        <v>0</v>
      </c>
      <c r="M226" s="68">
        <f t="shared" si="11"/>
        <v>0</v>
      </c>
      <c r="N226" s="69">
        <f t="shared" si="12"/>
        <v>0</v>
      </c>
      <c r="O226" s="68">
        <f t="shared" si="13"/>
        <v>0</v>
      </c>
      <c r="P226" s="69">
        <f t="shared" si="14"/>
        <v>0</v>
      </c>
      <c r="Q226" s="68">
        <f t="shared" si="15"/>
        <v>0</v>
      </c>
      <c r="R226" s="69">
        <f t="shared" si="16"/>
        <v>0</v>
      </c>
      <c r="S226" s="68">
        <f t="shared" si="17"/>
        <v>0</v>
      </c>
      <c r="T226" s="69">
        <f t="shared" si="18"/>
        <v>0</v>
      </c>
      <c r="U226" s="65">
        <f t="shared" si="19"/>
        <v>0</v>
      </c>
      <c r="V226" s="58">
        <f t="shared" si="20"/>
        <v>0</v>
      </c>
    </row>
    <row r="227" spans="2:22" ht="13.5" customHeight="1">
      <c r="B227" s="62">
        <f t="shared" si="0"/>
        <v>201</v>
      </c>
      <c r="C227" s="68">
        <f t="shared" si="1"/>
        <v>0</v>
      </c>
      <c r="D227" s="69">
        <f t="shared" si="2"/>
        <v>0</v>
      </c>
      <c r="E227" s="68">
        <f t="shared" si="3"/>
        <v>0</v>
      </c>
      <c r="F227" s="69">
        <f t="shared" si="4"/>
        <v>0</v>
      </c>
      <c r="G227" s="68">
        <f t="shared" si="5"/>
        <v>0</v>
      </c>
      <c r="H227" s="69">
        <f t="shared" si="6"/>
        <v>0</v>
      </c>
      <c r="I227" s="68">
        <f t="shared" si="7"/>
        <v>0</v>
      </c>
      <c r="J227" s="69">
        <f t="shared" si="8"/>
        <v>0</v>
      </c>
      <c r="K227" s="68">
        <f t="shared" si="9"/>
        <v>0</v>
      </c>
      <c r="L227" s="69">
        <f t="shared" si="10"/>
        <v>0</v>
      </c>
      <c r="M227" s="68">
        <f t="shared" si="11"/>
        <v>0</v>
      </c>
      <c r="N227" s="69">
        <f t="shared" si="12"/>
        <v>0</v>
      </c>
      <c r="O227" s="68">
        <f t="shared" si="13"/>
        <v>0</v>
      </c>
      <c r="P227" s="69">
        <f t="shared" si="14"/>
        <v>0</v>
      </c>
      <c r="Q227" s="68">
        <f t="shared" si="15"/>
        <v>0</v>
      </c>
      <c r="R227" s="69">
        <f t="shared" si="16"/>
        <v>0</v>
      </c>
      <c r="S227" s="68">
        <f t="shared" si="17"/>
        <v>0</v>
      </c>
      <c r="T227" s="69">
        <f t="shared" si="18"/>
        <v>0</v>
      </c>
      <c r="U227" s="65">
        <f t="shared" si="19"/>
        <v>0</v>
      </c>
      <c r="V227" s="58">
        <f t="shared" si="20"/>
        <v>0</v>
      </c>
    </row>
    <row r="228" spans="2:22" ht="13.5" customHeight="1">
      <c r="B228" s="62">
        <f t="shared" si="0"/>
        <v>202</v>
      </c>
      <c r="C228" s="68">
        <f t="shared" si="1"/>
        <v>0</v>
      </c>
      <c r="D228" s="69">
        <f t="shared" si="2"/>
        <v>0</v>
      </c>
      <c r="E228" s="68">
        <f t="shared" si="3"/>
        <v>0</v>
      </c>
      <c r="F228" s="69">
        <f t="shared" si="4"/>
        <v>0</v>
      </c>
      <c r="G228" s="68">
        <f t="shared" si="5"/>
        <v>0</v>
      </c>
      <c r="H228" s="69">
        <f t="shared" si="6"/>
        <v>0</v>
      </c>
      <c r="I228" s="68">
        <f t="shared" si="7"/>
        <v>0</v>
      </c>
      <c r="J228" s="69">
        <f t="shared" si="8"/>
        <v>0</v>
      </c>
      <c r="K228" s="68">
        <f t="shared" si="9"/>
        <v>0</v>
      </c>
      <c r="L228" s="69">
        <f t="shared" si="10"/>
        <v>0</v>
      </c>
      <c r="M228" s="68">
        <f t="shared" si="11"/>
        <v>0</v>
      </c>
      <c r="N228" s="69">
        <f t="shared" si="12"/>
        <v>0</v>
      </c>
      <c r="O228" s="68">
        <f t="shared" si="13"/>
        <v>0</v>
      </c>
      <c r="P228" s="69">
        <f t="shared" si="14"/>
        <v>0</v>
      </c>
      <c r="Q228" s="68">
        <f t="shared" si="15"/>
        <v>0</v>
      </c>
      <c r="R228" s="69">
        <f t="shared" si="16"/>
        <v>0</v>
      </c>
      <c r="S228" s="68">
        <f t="shared" si="17"/>
        <v>0</v>
      </c>
      <c r="T228" s="69">
        <f t="shared" si="18"/>
        <v>0</v>
      </c>
      <c r="U228" s="65">
        <f t="shared" si="19"/>
        <v>0</v>
      </c>
      <c r="V228" s="58">
        <f t="shared" si="20"/>
        <v>0</v>
      </c>
    </row>
    <row r="229" spans="2:22" ht="13.5" customHeight="1">
      <c r="B229" s="62">
        <f t="shared" si="0"/>
        <v>203</v>
      </c>
      <c r="C229" s="68">
        <f t="shared" si="1"/>
        <v>0</v>
      </c>
      <c r="D229" s="69">
        <f t="shared" si="2"/>
        <v>0</v>
      </c>
      <c r="E229" s="68">
        <f t="shared" si="3"/>
        <v>0</v>
      </c>
      <c r="F229" s="69">
        <f t="shared" si="4"/>
        <v>0</v>
      </c>
      <c r="G229" s="68">
        <f t="shared" si="5"/>
        <v>0</v>
      </c>
      <c r="H229" s="69">
        <f t="shared" si="6"/>
        <v>0</v>
      </c>
      <c r="I229" s="68">
        <f t="shared" si="7"/>
        <v>0</v>
      </c>
      <c r="J229" s="69">
        <f t="shared" si="8"/>
        <v>0</v>
      </c>
      <c r="K229" s="68">
        <f t="shared" si="9"/>
        <v>0</v>
      </c>
      <c r="L229" s="69">
        <f t="shared" si="10"/>
        <v>0</v>
      </c>
      <c r="M229" s="68">
        <f t="shared" si="11"/>
        <v>0</v>
      </c>
      <c r="N229" s="69">
        <f t="shared" si="12"/>
        <v>0</v>
      </c>
      <c r="O229" s="68">
        <f t="shared" si="13"/>
        <v>0</v>
      </c>
      <c r="P229" s="69">
        <f t="shared" si="14"/>
        <v>0</v>
      </c>
      <c r="Q229" s="68">
        <f t="shared" si="15"/>
        <v>0</v>
      </c>
      <c r="R229" s="69">
        <f t="shared" si="16"/>
        <v>0</v>
      </c>
      <c r="S229" s="68">
        <f t="shared" si="17"/>
        <v>0</v>
      </c>
      <c r="T229" s="69">
        <f t="shared" si="18"/>
        <v>0</v>
      </c>
      <c r="U229" s="65">
        <f t="shared" si="19"/>
        <v>0</v>
      </c>
      <c r="V229" s="58">
        <f t="shared" si="20"/>
        <v>0</v>
      </c>
    </row>
    <row r="230" spans="2:22" ht="13.5" customHeight="1">
      <c r="B230" s="62">
        <f t="shared" si="0"/>
        <v>204</v>
      </c>
      <c r="C230" s="68">
        <f t="shared" si="1"/>
        <v>0</v>
      </c>
      <c r="D230" s="69">
        <f t="shared" si="2"/>
        <v>0</v>
      </c>
      <c r="E230" s="68">
        <f t="shared" si="3"/>
        <v>0</v>
      </c>
      <c r="F230" s="69">
        <f t="shared" si="4"/>
        <v>0</v>
      </c>
      <c r="G230" s="68">
        <f t="shared" si="5"/>
        <v>0</v>
      </c>
      <c r="H230" s="69">
        <f t="shared" si="6"/>
        <v>0</v>
      </c>
      <c r="I230" s="68">
        <f t="shared" si="7"/>
        <v>0</v>
      </c>
      <c r="J230" s="69">
        <f t="shared" si="8"/>
        <v>0</v>
      </c>
      <c r="K230" s="68">
        <f t="shared" si="9"/>
        <v>0</v>
      </c>
      <c r="L230" s="69">
        <f t="shared" si="10"/>
        <v>0</v>
      </c>
      <c r="M230" s="68">
        <f t="shared" si="11"/>
        <v>0</v>
      </c>
      <c r="N230" s="69">
        <f t="shared" si="12"/>
        <v>0</v>
      </c>
      <c r="O230" s="68">
        <f t="shared" si="13"/>
        <v>0</v>
      </c>
      <c r="P230" s="69">
        <f t="shared" si="14"/>
        <v>0</v>
      </c>
      <c r="Q230" s="68">
        <f t="shared" si="15"/>
        <v>0</v>
      </c>
      <c r="R230" s="69">
        <f t="shared" si="16"/>
        <v>0</v>
      </c>
      <c r="S230" s="68">
        <f t="shared" si="17"/>
        <v>0</v>
      </c>
      <c r="T230" s="69">
        <f t="shared" si="18"/>
        <v>0</v>
      </c>
      <c r="U230" s="65">
        <f t="shared" si="19"/>
        <v>0</v>
      </c>
      <c r="V230" s="58">
        <f t="shared" si="20"/>
        <v>0</v>
      </c>
    </row>
    <row r="231" spans="2:22" ht="13.5" customHeight="1">
      <c r="B231" s="62">
        <f t="shared" si="0"/>
        <v>205</v>
      </c>
      <c r="C231" s="68">
        <f t="shared" si="1"/>
        <v>0</v>
      </c>
      <c r="D231" s="69">
        <f t="shared" si="2"/>
        <v>0</v>
      </c>
      <c r="E231" s="68">
        <f t="shared" si="3"/>
        <v>0</v>
      </c>
      <c r="F231" s="69">
        <f t="shared" si="4"/>
        <v>0</v>
      </c>
      <c r="G231" s="68">
        <f t="shared" si="5"/>
        <v>0</v>
      </c>
      <c r="H231" s="69">
        <f t="shared" si="6"/>
        <v>0</v>
      </c>
      <c r="I231" s="68">
        <f t="shared" si="7"/>
        <v>0</v>
      </c>
      <c r="J231" s="69">
        <f t="shared" si="8"/>
        <v>0</v>
      </c>
      <c r="K231" s="68">
        <f t="shared" si="9"/>
        <v>0</v>
      </c>
      <c r="L231" s="69">
        <f t="shared" si="10"/>
        <v>0</v>
      </c>
      <c r="M231" s="68">
        <f t="shared" si="11"/>
        <v>0</v>
      </c>
      <c r="N231" s="69">
        <f t="shared" si="12"/>
        <v>0</v>
      </c>
      <c r="O231" s="68">
        <f t="shared" si="13"/>
        <v>0</v>
      </c>
      <c r="P231" s="69">
        <f t="shared" si="14"/>
        <v>0</v>
      </c>
      <c r="Q231" s="68">
        <f t="shared" si="15"/>
        <v>0</v>
      </c>
      <c r="R231" s="69">
        <f t="shared" si="16"/>
        <v>0</v>
      </c>
      <c r="S231" s="68">
        <f t="shared" si="17"/>
        <v>0</v>
      </c>
      <c r="T231" s="69">
        <f t="shared" si="18"/>
        <v>0</v>
      </c>
      <c r="U231" s="65">
        <f t="shared" si="19"/>
        <v>0</v>
      </c>
      <c r="V231" s="58">
        <f t="shared" si="20"/>
        <v>0</v>
      </c>
    </row>
    <row r="232" spans="2:22" ht="13.5" customHeight="1">
      <c r="B232" s="62">
        <f t="shared" si="0"/>
        <v>206</v>
      </c>
      <c r="C232" s="68">
        <f t="shared" si="1"/>
        <v>0</v>
      </c>
      <c r="D232" s="69">
        <f t="shared" si="2"/>
        <v>0</v>
      </c>
      <c r="E232" s="68">
        <f t="shared" si="3"/>
        <v>0</v>
      </c>
      <c r="F232" s="69">
        <f t="shared" si="4"/>
        <v>0</v>
      </c>
      <c r="G232" s="68">
        <f t="shared" si="5"/>
        <v>0</v>
      </c>
      <c r="H232" s="69">
        <f t="shared" si="6"/>
        <v>0</v>
      </c>
      <c r="I232" s="68">
        <f t="shared" si="7"/>
        <v>0</v>
      </c>
      <c r="J232" s="69">
        <f t="shared" si="8"/>
        <v>0</v>
      </c>
      <c r="K232" s="68">
        <f t="shared" si="9"/>
        <v>0</v>
      </c>
      <c r="L232" s="69">
        <f t="shared" si="10"/>
        <v>0</v>
      </c>
      <c r="M232" s="68">
        <f t="shared" si="11"/>
        <v>0</v>
      </c>
      <c r="N232" s="69">
        <f t="shared" si="12"/>
        <v>0</v>
      </c>
      <c r="O232" s="68">
        <f t="shared" si="13"/>
        <v>0</v>
      </c>
      <c r="P232" s="69">
        <f t="shared" si="14"/>
        <v>0</v>
      </c>
      <c r="Q232" s="68">
        <f t="shared" si="15"/>
        <v>0</v>
      </c>
      <c r="R232" s="69">
        <f t="shared" si="16"/>
        <v>0</v>
      </c>
      <c r="S232" s="68">
        <f t="shared" si="17"/>
        <v>0</v>
      </c>
      <c r="T232" s="69">
        <f t="shared" si="18"/>
        <v>0</v>
      </c>
      <c r="U232" s="65">
        <f t="shared" si="19"/>
        <v>0</v>
      </c>
      <c r="V232" s="58">
        <f t="shared" si="20"/>
        <v>0</v>
      </c>
    </row>
    <row r="233" spans="2:22" ht="13.5" customHeight="1">
      <c r="B233" s="62">
        <f t="shared" si="0"/>
        <v>207</v>
      </c>
      <c r="C233" s="68">
        <f t="shared" si="1"/>
        <v>0</v>
      </c>
      <c r="D233" s="69">
        <f t="shared" si="2"/>
        <v>0</v>
      </c>
      <c r="E233" s="68">
        <f t="shared" si="3"/>
        <v>0</v>
      </c>
      <c r="F233" s="69">
        <f t="shared" si="4"/>
        <v>0</v>
      </c>
      <c r="G233" s="68">
        <f t="shared" si="5"/>
        <v>0</v>
      </c>
      <c r="H233" s="69">
        <f t="shared" si="6"/>
        <v>0</v>
      </c>
      <c r="I233" s="68">
        <f t="shared" si="7"/>
        <v>0</v>
      </c>
      <c r="J233" s="69">
        <f t="shared" si="8"/>
        <v>0</v>
      </c>
      <c r="K233" s="68">
        <f t="shared" si="9"/>
        <v>0</v>
      </c>
      <c r="L233" s="69">
        <f t="shared" si="10"/>
        <v>0</v>
      </c>
      <c r="M233" s="68">
        <f t="shared" si="11"/>
        <v>0</v>
      </c>
      <c r="N233" s="69">
        <f t="shared" si="12"/>
        <v>0</v>
      </c>
      <c r="O233" s="68">
        <f t="shared" si="13"/>
        <v>0</v>
      </c>
      <c r="P233" s="69">
        <f t="shared" si="14"/>
        <v>0</v>
      </c>
      <c r="Q233" s="68">
        <f t="shared" si="15"/>
        <v>0</v>
      </c>
      <c r="R233" s="69">
        <f t="shared" si="16"/>
        <v>0</v>
      </c>
      <c r="S233" s="68">
        <f t="shared" si="17"/>
        <v>0</v>
      </c>
      <c r="T233" s="69">
        <f t="shared" si="18"/>
        <v>0</v>
      </c>
      <c r="U233" s="65">
        <f t="shared" si="19"/>
        <v>0</v>
      </c>
      <c r="V233" s="58">
        <f t="shared" si="20"/>
        <v>0</v>
      </c>
    </row>
    <row r="234" spans="2:22" ht="13.5" customHeight="1">
      <c r="B234" s="62">
        <f t="shared" si="0"/>
        <v>208</v>
      </c>
      <c r="C234" s="68">
        <f t="shared" si="1"/>
        <v>0</v>
      </c>
      <c r="D234" s="69">
        <f t="shared" si="2"/>
        <v>0</v>
      </c>
      <c r="E234" s="68">
        <f t="shared" si="3"/>
        <v>0</v>
      </c>
      <c r="F234" s="69">
        <f t="shared" si="4"/>
        <v>0</v>
      </c>
      <c r="G234" s="68">
        <f t="shared" si="5"/>
        <v>0</v>
      </c>
      <c r="H234" s="69">
        <f t="shared" si="6"/>
        <v>0</v>
      </c>
      <c r="I234" s="68">
        <f t="shared" si="7"/>
        <v>0</v>
      </c>
      <c r="J234" s="69">
        <f t="shared" si="8"/>
        <v>0</v>
      </c>
      <c r="K234" s="68">
        <f t="shared" si="9"/>
        <v>0</v>
      </c>
      <c r="L234" s="69">
        <f t="shared" si="10"/>
        <v>0</v>
      </c>
      <c r="M234" s="68">
        <f t="shared" si="11"/>
        <v>0</v>
      </c>
      <c r="N234" s="69">
        <f t="shared" si="12"/>
        <v>0</v>
      </c>
      <c r="O234" s="68">
        <f t="shared" si="13"/>
        <v>0</v>
      </c>
      <c r="P234" s="69">
        <f t="shared" si="14"/>
        <v>0</v>
      </c>
      <c r="Q234" s="68">
        <f t="shared" si="15"/>
        <v>0</v>
      </c>
      <c r="R234" s="69">
        <f t="shared" si="16"/>
        <v>0</v>
      </c>
      <c r="S234" s="68">
        <f t="shared" si="17"/>
        <v>0</v>
      </c>
      <c r="T234" s="69">
        <f t="shared" si="18"/>
        <v>0</v>
      </c>
      <c r="U234" s="65">
        <f t="shared" si="19"/>
        <v>0</v>
      </c>
      <c r="V234" s="58">
        <f t="shared" si="20"/>
        <v>0</v>
      </c>
    </row>
    <row r="235" spans="2:22" ht="13.5" customHeight="1">
      <c r="B235" s="62">
        <f t="shared" si="0"/>
        <v>209</v>
      </c>
      <c r="C235" s="68">
        <f t="shared" si="1"/>
        <v>0</v>
      </c>
      <c r="D235" s="69">
        <f t="shared" si="2"/>
        <v>0</v>
      </c>
      <c r="E235" s="68">
        <f t="shared" si="3"/>
        <v>0</v>
      </c>
      <c r="F235" s="69">
        <f t="shared" si="4"/>
        <v>0</v>
      </c>
      <c r="G235" s="68">
        <f t="shared" si="5"/>
        <v>0</v>
      </c>
      <c r="H235" s="69">
        <f t="shared" si="6"/>
        <v>0</v>
      </c>
      <c r="I235" s="68">
        <f t="shared" si="7"/>
        <v>0</v>
      </c>
      <c r="J235" s="69">
        <f t="shared" si="8"/>
        <v>0</v>
      </c>
      <c r="K235" s="68">
        <f t="shared" si="9"/>
        <v>0</v>
      </c>
      <c r="L235" s="69">
        <f t="shared" si="10"/>
        <v>0</v>
      </c>
      <c r="M235" s="68">
        <f t="shared" si="11"/>
        <v>0</v>
      </c>
      <c r="N235" s="69">
        <f t="shared" si="12"/>
        <v>0</v>
      </c>
      <c r="O235" s="68">
        <f t="shared" si="13"/>
        <v>0</v>
      </c>
      <c r="P235" s="69">
        <f t="shared" si="14"/>
        <v>0</v>
      </c>
      <c r="Q235" s="68">
        <f t="shared" si="15"/>
        <v>0</v>
      </c>
      <c r="R235" s="69">
        <f t="shared" si="16"/>
        <v>0</v>
      </c>
      <c r="S235" s="68">
        <f t="shared" si="17"/>
        <v>0</v>
      </c>
      <c r="T235" s="69">
        <f t="shared" si="18"/>
        <v>0</v>
      </c>
      <c r="U235" s="65">
        <f t="shared" si="19"/>
        <v>0</v>
      </c>
      <c r="V235" s="58">
        <f t="shared" si="20"/>
        <v>0</v>
      </c>
    </row>
    <row r="236" spans="2:22" ht="13.5" customHeight="1">
      <c r="B236" s="62">
        <f t="shared" si="0"/>
        <v>210</v>
      </c>
      <c r="C236" s="68">
        <f t="shared" si="1"/>
        <v>0</v>
      </c>
      <c r="D236" s="69">
        <f t="shared" si="2"/>
        <v>0</v>
      </c>
      <c r="E236" s="68">
        <f t="shared" si="3"/>
        <v>0</v>
      </c>
      <c r="F236" s="69">
        <f t="shared" si="4"/>
        <v>0</v>
      </c>
      <c r="G236" s="68">
        <f t="shared" si="5"/>
        <v>0</v>
      </c>
      <c r="H236" s="69">
        <f t="shared" si="6"/>
        <v>0</v>
      </c>
      <c r="I236" s="68">
        <f t="shared" si="7"/>
        <v>0</v>
      </c>
      <c r="J236" s="69">
        <f t="shared" si="8"/>
        <v>0</v>
      </c>
      <c r="K236" s="68">
        <f t="shared" si="9"/>
        <v>0</v>
      </c>
      <c r="L236" s="69">
        <f t="shared" si="10"/>
        <v>0</v>
      </c>
      <c r="M236" s="68">
        <f t="shared" si="11"/>
        <v>0</v>
      </c>
      <c r="N236" s="69">
        <f t="shared" si="12"/>
        <v>0</v>
      </c>
      <c r="O236" s="68">
        <f t="shared" si="13"/>
        <v>0</v>
      </c>
      <c r="P236" s="69">
        <f t="shared" si="14"/>
        <v>0</v>
      </c>
      <c r="Q236" s="68">
        <f t="shared" si="15"/>
        <v>0</v>
      </c>
      <c r="R236" s="69">
        <f t="shared" si="16"/>
        <v>0</v>
      </c>
      <c r="S236" s="68">
        <f t="shared" si="17"/>
        <v>0</v>
      </c>
      <c r="T236" s="69">
        <f t="shared" si="18"/>
        <v>0</v>
      </c>
      <c r="U236" s="65">
        <f t="shared" si="19"/>
        <v>0</v>
      </c>
      <c r="V236" s="58">
        <f t="shared" si="20"/>
        <v>0</v>
      </c>
    </row>
    <row r="237" spans="2:22" ht="13.5" customHeight="1">
      <c r="B237" s="62">
        <f t="shared" si="0"/>
        <v>211</v>
      </c>
      <c r="C237" s="68">
        <f t="shared" si="1"/>
        <v>0</v>
      </c>
      <c r="D237" s="69">
        <f t="shared" si="2"/>
        <v>0</v>
      </c>
      <c r="E237" s="68">
        <f t="shared" si="3"/>
        <v>0</v>
      </c>
      <c r="F237" s="69">
        <f t="shared" si="4"/>
        <v>0</v>
      </c>
      <c r="G237" s="68">
        <f t="shared" si="5"/>
        <v>0</v>
      </c>
      <c r="H237" s="69">
        <f t="shared" si="6"/>
        <v>0</v>
      </c>
      <c r="I237" s="68">
        <f t="shared" si="7"/>
        <v>0</v>
      </c>
      <c r="J237" s="69">
        <f t="shared" si="8"/>
        <v>0</v>
      </c>
      <c r="K237" s="68">
        <f t="shared" si="9"/>
        <v>0</v>
      </c>
      <c r="L237" s="69">
        <f t="shared" si="10"/>
        <v>0</v>
      </c>
      <c r="M237" s="68">
        <f t="shared" si="11"/>
        <v>0</v>
      </c>
      <c r="N237" s="69">
        <f t="shared" si="12"/>
        <v>0</v>
      </c>
      <c r="O237" s="68">
        <f t="shared" si="13"/>
        <v>0</v>
      </c>
      <c r="P237" s="69">
        <f t="shared" si="14"/>
        <v>0</v>
      </c>
      <c r="Q237" s="68">
        <f t="shared" si="15"/>
        <v>0</v>
      </c>
      <c r="R237" s="69">
        <f t="shared" si="16"/>
        <v>0</v>
      </c>
      <c r="S237" s="68">
        <f t="shared" si="17"/>
        <v>0</v>
      </c>
      <c r="T237" s="69">
        <f t="shared" si="18"/>
        <v>0</v>
      </c>
      <c r="U237" s="65">
        <f t="shared" si="19"/>
        <v>0</v>
      </c>
      <c r="V237" s="58">
        <f t="shared" si="20"/>
        <v>0</v>
      </c>
    </row>
    <row r="238" spans="2:22" ht="13.5" customHeight="1">
      <c r="B238" s="62">
        <f t="shared" si="0"/>
        <v>212</v>
      </c>
      <c r="C238" s="68">
        <f t="shared" si="1"/>
        <v>0</v>
      </c>
      <c r="D238" s="69">
        <f t="shared" si="2"/>
        <v>0</v>
      </c>
      <c r="E238" s="68">
        <f t="shared" si="3"/>
        <v>0</v>
      </c>
      <c r="F238" s="69">
        <f t="shared" si="4"/>
        <v>0</v>
      </c>
      <c r="G238" s="68">
        <f t="shared" si="5"/>
        <v>0</v>
      </c>
      <c r="H238" s="69">
        <f t="shared" si="6"/>
        <v>0</v>
      </c>
      <c r="I238" s="68">
        <f t="shared" si="7"/>
        <v>0</v>
      </c>
      <c r="J238" s="69">
        <f t="shared" si="8"/>
        <v>0</v>
      </c>
      <c r="K238" s="68">
        <f t="shared" si="9"/>
        <v>0</v>
      </c>
      <c r="L238" s="69">
        <f t="shared" si="10"/>
        <v>0</v>
      </c>
      <c r="M238" s="68">
        <f t="shared" si="11"/>
        <v>0</v>
      </c>
      <c r="N238" s="69">
        <f t="shared" si="12"/>
        <v>0</v>
      </c>
      <c r="O238" s="68">
        <f t="shared" si="13"/>
        <v>0</v>
      </c>
      <c r="P238" s="69">
        <f t="shared" si="14"/>
        <v>0</v>
      </c>
      <c r="Q238" s="68">
        <f t="shared" si="15"/>
        <v>0</v>
      </c>
      <c r="R238" s="69">
        <f t="shared" si="16"/>
        <v>0</v>
      </c>
      <c r="S238" s="68">
        <f t="shared" si="17"/>
        <v>0</v>
      </c>
      <c r="T238" s="69">
        <f t="shared" si="18"/>
        <v>0</v>
      </c>
      <c r="U238" s="65">
        <f t="shared" si="19"/>
        <v>0</v>
      </c>
      <c r="V238" s="58">
        <f t="shared" si="20"/>
        <v>0</v>
      </c>
    </row>
    <row r="239" spans="2:22" ht="13.5" customHeight="1">
      <c r="B239" s="62">
        <f t="shared" si="0"/>
        <v>213</v>
      </c>
      <c r="C239" s="68">
        <f t="shared" si="1"/>
        <v>0</v>
      </c>
      <c r="D239" s="69">
        <f t="shared" si="2"/>
        <v>0</v>
      </c>
      <c r="E239" s="68">
        <f t="shared" si="3"/>
        <v>0</v>
      </c>
      <c r="F239" s="69">
        <f t="shared" si="4"/>
        <v>0</v>
      </c>
      <c r="G239" s="68">
        <f t="shared" si="5"/>
        <v>0</v>
      </c>
      <c r="H239" s="69">
        <f t="shared" si="6"/>
        <v>0</v>
      </c>
      <c r="I239" s="68">
        <f t="shared" si="7"/>
        <v>0</v>
      </c>
      <c r="J239" s="69">
        <f t="shared" si="8"/>
        <v>0</v>
      </c>
      <c r="K239" s="68">
        <f t="shared" si="9"/>
        <v>0</v>
      </c>
      <c r="L239" s="69">
        <f t="shared" si="10"/>
        <v>0</v>
      </c>
      <c r="M239" s="68">
        <f t="shared" si="11"/>
        <v>0</v>
      </c>
      <c r="N239" s="69">
        <f t="shared" si="12"/>
        <v>0</v>
      </c>
      <c r="O239" s="68">
        <f t="shared" si="13"/>
        <v>0</v>
      </c>
      <c r="P239" s="69">
        <f t="shared" si="14"/>
        <v>0</v>
      </c>
      <c r="Q239" s="68">
        <f t="shared" si="15"/>
        <v>0</v>
      </c>
      <c r="R239" s="69">
        <f t="shared" si="16"/>
        <v>0</v>
      </c>
      <c r="S239" s="68">
        <f t="shared" si="17"/>
        <v>0</v>
      </c>
      <c r="T239" s="69">
        <f t="shared" si="18"/>
        <v>0</v>
      </c>
      <c r="U239" s="65">
        <f t="shared" si="19"/>
        <v>0</v>
      </c>
      <c r="V239" s="58">
        <f t="shared" si="20"/>
        <v>0</v>
      </c>
    </row>
    <row r="240" spans="2:22" ht="13.5" customHeight="1">
      <c r="B240" s="62">
        <f t="shared" si="0"/>
        <v>214</v>
      </c>
      <c r="C240" s="68">
        <f t="shared" si="1"/>
        <v>0</v>
      </c>
      <c r="D240" s="69">
        <f t="shared" si="2"/>
        <v>0</v>
      </c>
      <c r="E240" s="68">
        <f t="shared" si="3"/>
        <v>0</v>
      </c>
      <c r="F240" s="69">
        <f t="shared" si="4"/>
        <v>0</v>
      </c>
      <c r="G240" s="68">
        <f t="shared" si="5"/>
        <v>0</v>
      </c>
      <c r="H240" s="69">
        <f t="shared" si="6"/>
        <v>0</v>
      </c>
      <c r="I240" s="68">
        <f t="shared" si="7"/>
        <v>0</v>
      </c>
      <c r="J240" s="69">
        <f t="shared" si="8"/>
        <v>0</v>
      </c>
      <c r="K240" s="68">
        <f t="shared" si="9"/>
        <v>0</v>
      </c>
      <c r="L240" s="69">
        <f t="shared" si="10"/>
        <v>0</v>
      </c>
      <c r="M240" s="68">
        <f t="shared" si="11"/>
        <v>0</v>
      </c>
      <c r="N240" s="69">
        <f t="shared" si="12"/>
        <v>0</v>
      </c>
      <c r="O240" s="68">
        <f t="shared" si="13"/>
        <v>0</v>
      </c>
      <c r="P240" s="69">
        <f t="shared" si="14"/>
        <v>0</v>
      </c>
      <c r="Q240" s="68">
        <f t="shared" si="15"/>
        <v>0</v>
      </c>
      <c r="R240" s="69">
        <f t="shared" si="16"/>
        <v>0</v>
      </c>
      <c r="S240" s="68">
        <f t="shared" si="17"/>
        <v>0</v>
      </c>
      <c r="T240" s="69">
        <f t="shared" si="18"/>
        <v>0</v>
      </c>
      <c r="U240" s="65">
        <f t="shared" si="19"/>
        <v>0</v>
      </c>
      <c r="V240" s="58">
        <f t="shared" si="20"/>
        <v>0</v>
      </c>
    </row>
    <row r="241" spans="2:22" ht="13.5" customHeight="1">
      <c r="B241" s="62">
        <f t="shared" si="0"/>
        <v>215</v>
      </c>
      <c r="C241" s="68">
        <f t="shared" si="1"/>
        <v>0</v>
      </c>
      <c r="D241" s="69">
        <f t="shared" si="2"/>
        <v>0</v>
      </c>
      <c r="E241" s="68">
        <f t="shared" si="3"/>
        <v>0</v>
      </c>
      <c r="F241" s="69">
        <f t="shared" si="4"/>
        <v>0</v>
      </c>
      <c r="G241" s="68">
        <f t="shared" si="5"/>
        <v>0</v>
      </c>
      <c r="H241" s="69">
        <f t="shared" si="6"/>
        <v>0</v>
      </c>
      <c r="I241" s="68">
        <f t="shared" si="7"/>
        <v>0</v>
      </c>
      <c r="J241" s="69">
        <f t="shared" si="8"/>
        <v>0</v>
      </c>
      <c r="K241" s="68">
        <f t="shared" si="9"/>
        <v>0</v>
      </c>
      <c r="L241" s="69">
        <f t="shared" si="10"/>
        <v>0</v>
      </c>
      <c r="M241" s="68">
        <f t="shared" si="11"/>
        <v>0</v>
      </c>
      <c r="N241" s="69">
        <f t="shared" si="12"/>
        <v>0</v>
      </c>
      <c r="O241" s="68">
        <f t="shared" si="13"/>
        <v>0</v>
      </c>
      <c r="P241" s="69">
        <f t="shared" si="14"/>
        <v>0</v>
      </c>
      <c r="Q241" s="68">
        <f t="shared" si="15"/>
        <v>0</v>
      </c>
      <c r="R241" s="69">
        <f t="shared" si="16"/>
        <v>0</v>
      </c>
      <c r="S241" s="68">
        <f t="shared" si="17"/>
        <v>0</v>
      </c>
      <c r="T241" s="69">
        <f t="shared" si="18"/>
        <v>0</v>
      </c>
      <c r="U241" s="65">
        <f t="shared" si="19"/>
        <v>0</v>
      </c>
      <c r="V241" s="58">
        <f t="shared" si="20"/>
        <v>0</v>
      </c>
    </row>
    <row r="242" spans="2:22" ht="13.5" customHeight="1">
      <c r="B242" s="62">
        <f t="shared" si="0"/>
        <v>216</v>
      </c>
      <c r="C242" s="68">
        <f t="shared" si="1"/>
        <v>0</v>
      </c>
      <c r="D242" s="69">
        <f t="shared" si="2"/>
        <v>0</v>
      </c>
      <c r="E242" s="68">
        <f t="shared" si="3"/>
        <v>0</v>
      </c>
      <c r="F242" s="69">
        <f t="shared" si="4"/>
        <v>0</v>
      </c>
      <c r="G242" s="68">
        <f t="shared" si="5"/>
        <v>0</v>
      </c>
      <c r="H242" s="69">
        <f t="shared" si="6"/>
        <v>0</v>
      </c>
      <c r="I242" s="68">
        <f t="shared" si="7"/>
        <v>0</v>
      </c>
      <c r="J242" s="69">
        <f t="shared" si="8"/>
        <v>0</v>
      </c>
      <c r="K242" s="68">
        <f t="shared" si="9"/>
        <v>0</v>
      </c>
      <c r="L242" s="69">
        <f t="shared" si="10"/>
        <v>0</v>
      </c>
      <c r="M242" s="68">
        <f t="shared" si="11"/>
        <v>0</v>
      </c>
      <c r="N242" s="69">
        <f t="shared" si="12"/>
        <v>0</v>
      </c>
      <c r="O242" s="68">
        <f t="shared" si="13"/>
        <v>0</v>
      </c>
      <c r="P242" s="69">
        <f t="shared" si="14"/>
        <v>0</v>
      </c>
      <c r="Q242" s="68">
        <f t="shared" si="15"/>
        <v>0</v>
      </c>
      <c r="R242" s="69">
        <f t="shared" si="16"/>
        <v>0</v>
      </c>
      <c r="S242" s="68">
        <f t="shared" si="17"/>
        <v>0</v>
      </c>
      <c r="T242" s="69">
        <f t="shared" si="18"/>
        <v>0</v>
      </c>
      <c r="U242" s="65">
        <f t="shared" si="19"/>
        <v>0</v>
      </c>
      <c r="V242" s="58">
        <f t="shared" si="20"/>
        <v>0</v>
      </c>
    </row>
    <row r="243" spans="2:22" ht="13.5" customHeight="1">
      <c r="B243" s="62">
        <f t="shared" si="0"/>
        <v>217</v>
      </c>
      <c r="C243" s="68">
        <f t="shared" si="1"/>
        <v>0</v>
      </c>
      <c r="D243" s="69">
        <f t="shared" si="2"/>
        <v>0</v>
      </c>
      <c r="E243" s="68">
        <f t="shared" si="3"/>
        <v>0</v>
      </c>
      <c r="F243" s="69">
        <f t="shared" si="4"/>
        <v>0</v>
      </c>
      <c r="G243" s="68">
        <f t="shared" si="5"/>
        <v>0</v>
      </c>
      <c r="H243" s="69">
        <f t="shared" si="6"/>
        <v>0</v>
      </c>
      <c r="I243" s="68">
        <f t="shared" si="7"/>
        <v>0</v>
      </c>
      <c r="J243" s="69">
        <f t="shared" si="8"/>
        <v>0</v>
      </c>
      <c r="K243" s="68">
        <f t="shared" si="9"/>
        <v>0</v>
      </c>
      <c r="L243" s="69">
        <f t="shared" si="10"/>
        <v>0</v>
      </c>
      <c r="M243" s="68">
        <f t="shared" si="11"/>
        <v>0</v>
      </c>
      <c r="N243" s="69">
        <f t="shared" si="12"/>
        <v>0</v>
      </c>
      <c r="O243" s="68">
        <f t="shared" si="13"/>
        <v>0</v>
      </c>
      <c r="P243" s="69">
        <f t="shared" si="14"/>
        <v>0</v>
      </c>
      <c r="Q243" s="68">
        <f t="shared" si="15"/>
        <v>0</v>
      </c>
      <c r="R243" s="69">
        <f t="shared" si="16"/>
        <v>0</v>
      </c>
      <c r="S243" s="68">
        <f t="shared" si="17"/>
        <v>0</v>
      </c>
      <c r="T243" s="69">
        <f t="shared" si="18"/>
        <v>0</v>
      </c>
      <c r="U243" s="65">
        <f t="shared" si="19"/>
        <v>0</v>
      </c>
      <c r="V243" s="58">
        <f t="shared" si="20"/>
        <v>0</v>
      </c>
    </row>
    <row r="244" spans="2:22" ht="13.5" customHeight="1">
      <c r="B244" s="62">
        <f t="shared" si="0"/>
        <v>218</v>
      </c>
      <c r="C244" s="68">
        <f t="shared" si="1"/>
        <v>0</v>
      </c>
      <c r="D244" s="69">
        <f t="shared" si="2"/>
        <v>0</v>
      </c>
      <c r="E244" s="68">
        <f t="shared" si="3"/>
        <v>0</v>
      </c>
      <c r="F244" s="69">
        <f t="shared" si="4"/>
        <v>0</v>
      </c>
      <c r="G244" s="68">
        <f t="shared" si="5"/>
        <v>0</v>
      </c>
      <c r="H244" s="69">
        <f t="shared" si="6"/>
        <v>0</v>
      </c>
      <c r="I244" s="68">
        <f t="shared" si="7"/>
        <v>0</v>
      </c>
      <c r="J244" s="69">
        <f t="shared" si="8"/>
        <v>0</v>
      </c>
      <c r="K244" s="68">
        <f t="shared" si="9"/>
        <v>0</v>
      </c>
      <c r="L244" s="69">
        <f t="shared" si="10"/>
        <v>0</v>
      </c>
      <c r="M244" s="68">
        <f t="shared" si="11"/>
        <v>0</v>
      </c>
      <c r="N244" s="69">
        <f t="shared" si="12"/>
        <v>0</v>
      </c>
      <c r="O244" s="68">
        <f t="shared" si="13"/>
        <v>0</v>
      </c>
      <c r="P244" s="69">
        <f t="shared" si="14"/>
        <v>0</v>
      </c>
      <c r="Q244" s="68">
        <f t="shared" si="15"/>
        <v>0</v>
      </c>
      <c r="R244" s="69">
        <f t="shared" si="16"/>
        <v>0</v>
      </c>
      <c r="S244" s="68">
        <f t="shared" si="17"/>
        <v>0</v>
      </c>
      <c r="T244" s="69">
        <f t="shared" si="18"/>
        <v>0</v>
      </c>
      <c r="U244" s="65">
        <f t="shared" si="19"/>
        <v>0</v>
      </c>
      <c r="V244" s="58">
        <f t="shared" si="20"/>
        <v>0</v>
      </c>
    </row>
    <row r="245" spans="2:22" ht="13.5" customHeight="1">
      <c r="B245" s="62">
        <f t="shared" si="0"/>
        <v>219</v>
      </c>
      <c r="C245" s="68">
        <f t="shared" si="1"/>
        <v>0</v>
      </c>
      <c r="D245" s="69">
        <f t="shared" si="2"/>
        <v>0</v>
      </c>
      <c r="E245" s="68">
        <f t="shared" si="3"/>
        <v>0</v>
      </c>
      <c r="F245" s="69">
        <f t="shared" si="4"/>
        <v>0</v>
      </c>
      <c r="G245" s="68">
        <f t="shared" si="5"/>
        <v>0</v>
      </c>
      <c r="H245" s="69">
        <f t="shared" si="6"/>
        <v>0</v>
      </c>
      <c r="I245" s="68">
        <f t="shared" si="7"/>
        <v>0</v>
      </c>
      <c r="J245" s="69">
        <f t="shared" si="8"/>
        <v>0</v>
      </c>
      <c r="K245" s="68">
        <f t="shared" si="9"/>
        <v>0</v>
      </c>
      <c r="L245" s="69">
        <f t="shared" si="10"/>
        <v>0</v>
      </c>
      <c r="M245" s="68">
        <f t="shared" si="11"/>
        <v>0</v>
      </c>
      <c r="N245" s="69">
        <f t="shared" si="12"/>
        <v>0</v>
      </c>
      <c r="O245" s="68">
        <f t="shared" si="13"/>
        <v>0</v>
      </c>
      <c r="P245" s="69">
        <f t="shared" si="14"/>
        <v>0</v>
      </c>
      <c r="Q245" s="68">
        <f t="shared" si="15"/>
        <v>0</v>
      </c>
      <c r="R245" s="69">
        <f t="shared" si="16"/>
        <v>0</v>
      </c>
      <c r="S245" s="68">
        <f t="shared" si="17"/>
        <v>0</v>
      </c>
      <c r="T245" s="69">
        <f t="shared" si="18"/>
        <v>0</v>
      </c>
      <c r="U245" s="65">
        <f t="shared" si="19"/>
        <v>0</v>
      </c>
      <c r="V245" s="58">
        <f t="shared" si="20"/>
        <v>0</v>
      </c>
    </row>
    <row r="246" spans="2:22" ht="13.5" customHeight="1">
      <c r="B246" s="62">
        <f t="shared" si="0"/>
        <v>220</v>
      </c>
      <c r="C246" s="68">
        <f t="shared" si="1"/>
        <v>0</v>
      </c>
      <c r="D246" s="69">
        <f t="shared" si="2"/>
        <v>0</v>
      </c>
      <c r="E246" s="68">
        <f t="shared" si="3"/>
        <v>0</v>
      </c>
      <c r="F246" s="69">
        <f t="shared" si="4"/>
        <v>0</v>
      </c>
      <c r="G246" s="68">
        <f t="shared" si="5"/>
        <v>0</v>
      </c>
      <c r="H246" s="69">
        <f t="shared" si="6"/>
        <v>0</v>
      </c>
      <c r="I246" s="68">
        <f t="shared" si="7"/>
        <v>0</v>
      </c>
      <c r="J246" s="69">
        <f t="shared" si="8"/>
        <v>0</v>
      </c>
      <c r="K246" s="68">
        <f t="shared" si="9"/>
        <v>0</v>
      </c>
      <c r="L246" s="69">
        <f t="shared" si="10"/>
        <v>0</v>
      </c>
      <c r="M246" s="68">
        <f t="shared" si="11"/>
        <v>0</v>
      </c>
      <c r="N246" s="69">
        <f t="shared" si="12"/>
        <v>0</v>
      </c>
      <c r="O246" s="68">
        <f t="shared" si="13"/>
        <v>0</v>
      </c>
      <c r="P246" s="69">
        <f t="shared" si="14"/>
        <v>0</v>
      </c>
      <c r="Q246" s="68">
        <f t="shared" si="15"/>
        <v>0</v>
      </c>
      <c r="R246" s="69">
        <f t="shared" si="16"/>
        <v>0</v>
      </c>
      <c r="S246" s="68">
        <f t="shared" si="17"/>
        <v>0</v>
      </c>
      <c r="T246" s="69">
        <f t="shared" si="18"/>
        <v>0</v>
      </c>
      <c r="U246" s="65">
        <f t="shared" si="19"/>
        <v>0</v>
      </c>
      <c r="V246" s="58">
        <f t="shared" si="20"/>
        <v>0</v>
      </c>
    </row>
    <row r="247" spans="2:22" ht="13.5" customHeight="1">
      <c r="B247" s="62">
        <f t="shared" si="0"/>
        <v>221</v>
      </c>
      <c r="C247" s="68">
        <f t="shared" si="1"/>
        <v>0</v>
      </c>
      <c r="D247" s="69">
        <f t="shared" si="2"/>
        <v>0</v>
      </c>
      <c r="E247" s="68">
        <f t="shared" si="3"/>
        <v>0</v>
      </c>
      <c r="F247" s="69">
        <f t="shared" si="4"/>
        <v>0</v>
      </c>
      <c r="G247" s="68">
        <f t="shared" si="5"/>
        <v>0</v>
      </c>
      <c r="H247" s="69">
        <f t="shared" si="6"/>
        <v>0</v>
      </c>
      <c r="I247" s="68">
        <f t="shared" si="7"/>
        <v>0</v>
      </c>
      <c r="J247" s="69">
        <f t="shared" si="8"/>
        <v>0</v>
      </c>
      <c r="K247" s="68">
        <f t="shared" si="9"/>
        <v>0</v>
      </c>
      <c r="L247" s="69">
        <f t="shared" si="10"/>
        <v>0</v>
      </c>
      <c r="M247" s="68">
        <f t="shared" si="11"/>
        <v>0</v>
      </c>
      <c r="N247" s="69">
        <f t="shared" si="12"/>
        <v>0</v>
      </c>
      <c r="O247" s="68">
        <f t="shared" si="13"/>
        <v>0</v>
      </c>
      <c r="P247" s="69">
        <f t="shared" si="14"/>
        <v>0</v>
      </c>
      <c r="Q247" s="68">
        <f t="shared" si="15"/>
        <v>0</v>
      </c>
      <c r="R247" s="69">
        <f t="shared" si="16"/>
        <v>0</v>
      </c>
      <c r="S247" s="68">
        <f t="shared" si="17"/>
        <v>0</v>
      </c>
      <c r="T247" s="69">
        <f t="shared" si="18"/>
        <v>0</v>
      </c>
      <c r="U247" s="65">
        <f t="shared" si="19"/>
        <v>0</v>
      </c>
      <c r="V247" s="58">
        <f t="shared" si="20"/>
        <v>0</v>
      </c>
    </row>
    <row r="248" spans="2:22" ht="13.5" customHeight="1">
      <c r="B248" s="62">
        <f t="shared" si="0"/>
        <v>222</v>
      </c>
      <c r="C248" s="68">
        <f t="shared" si="1"/>
        <v>0</v>
      </c>
      <c r="D248" s="69">
        <f t="shared" si="2"/>
        <v>0</v>
      </c>
      <c r="E248" s="68">
        <f t="shared" si="3"/>
        <v>0</v>
      </c>
      <c r="F248" s="69">
        <f t="shared" si="4"/>
        <v>0</v>
      </c>
      <c r="G248" s="68">
        <f t="shared" si="5"/>
        <v>0</v>
      </c>
      <c r="H248" s="69">
        <f t="shared" si="6"/>
        <v>0</v>
      </c>
      <c r="I248" s="68">
        <f t="shared" si="7"/>
        <v>0</v>
      </c>
      <c r="J248" s="69">
        <f t="shared" si="8"/>
        <v>0</v>
      </c>
      <c r="K248" s="68">
        <f t="shared" si="9"/>
        <v>0</v>
      </c>
      <c r="L248" s="69">
        <f t="shared" si="10"/>
        <v>0</v>
      </c>
      <c r="M248" s="68">
        <f t="shared" si="11"/>
        <v>0</v>
      </c>
      <c r="N248" s="69">
        <f t="shared" si="12"/>
        <v>0</v>
      </c>
      <c r="O248" s="68">
        <f t="shared" si="13"/>
        <v>0</v>
      </c>
      <c r="P248" s="69">
        <f t="shared" si="14"/>
        <v>0</v>
      </c>
      <c r="Q248" s="68">
        <f t="shared" si="15"/>
        <v>0</v>
      </c>
      <c r="R248" s="69">
        <f t="shared" si="16"/>
        <v>0</v>
      </c>
      <c r="S248" s="68">
        <f t="shared" si="17"/>
        <v>0</v>
      </c>
      <c r="T248" s="69">
        <f t="shared" si="18"/>
        <v>0</v>
      </c>
      <c r="U248" s="65">
        <f t="shared" si="19"/>
        <v>0</v>
      </c>
      <c r="V248" s="58">
        <f t="shared" si="20"/>
        <v>0</v>
      </c>
    </row>
    <row r="249" spans="2:22" ht="13.5" customHeight="1">
      <c r="B249" s="62">
        <f t="shared" si="0"/>
        <v>223</v>
      </c>
      <c r="C249" s="68">
        <f t="shared" si="1"/>
        <v>0</v>
      </c>
      <c r="D249" s="69">
        <f t="shared" si="2"/>
        <v>0</v>
      </c>
      <c r="E249" s="68">
        <f t="shared" si="3"/>
        <v>0</v>
      </c>
      <c r="F249" s="69">
        <f t="shared" si="4"/>
        <v>0</v>
      </c>
      <c r="G249" s="68">
        <f t="shared" si="5"/>
        <v>0</v>
      </c>
      <c r="H249" s="69">
        <f t="shared" si="6"/>
        <v>0</v>
      </c>
      <c r="I249" s="68">
        <f t="shared" si="7"/>
        <v>0</v>
      </c>
      <c r="J249" s="69">
        <f t="shared" si="8"/>
        <v>0</v>
      </c>
      <c r="K249" s="68">
        <f t="shared" si="9"/>
        <v>0</v>
      </c>
      <c r="L249" s="69">
        <f t="shared" si="10"/>
        <v>0</v>
      </c>
      <c r="M249" s="68">
        <f t="shared" si="11"/>
        <v>0</v>
      </c>
      <c r="N249" s="69">
        <f t="shared" si="12"/>
        <v>0</v>
      </c>
      <c r="O249" s="68">
        <f t="shared" si="13"/>
        <v>0</v>
      </c>
      <c r="P249" s="69">
        <f t="shared" si="14"/>
        <v>0</v>
      </c>
      <c r="Q249" s="68">
        <f t="shared" si="15"/>
        <v>0</v>
      </c>
      <c r="R249" s="69">
        <f t="shared" si="16"/>
        <v>0</v>
      </c>
      <c r="S249" s="68">
        <f t="shared" si="17"/>
        <v>0</v>
      </c>
      <c r="T249" s="69">
        <f t="shared" si="18"/>
        <v>0</v>
      </c>
      <c r="U249" s="65">
        <f t="shared" si="19"/>
        <v>0</v>
      </c>
      <c r="V249" s="58">
        <f t="shared" si="20"/>
        <v>0</v>
      </c>
    </row>
    <row r="250" spans="2:22" ht="13.5" customHeight="1">
      <c r="B250" s="62">
        <f t="shared" si="0"/>
        <v>224</v>
      </c>
      <c r="C250" s="68">
        <f t="shared" si="1"/>
        <v>0</v>
      </c>
      <c r="D250" s="69">
        <f t="shared" si="2"/>
        <v>0</v>
      </c>
      <c r="E250" s="68">
        <f t="shared" si="3"/>
        <v>0</v>
      </c>
      <c r="F250" s="69">
        <f t="shared" si="4"/>
        <v>0</v>
      </c>
      <c r="G250" s="68">
        <f t="shared" si="5"/>
        <v>0</v>
      </c>
      <c r="H250" s="69">
        <f t="shared" si="6"/>
        <v>0</v>
      </c>
      <c r="I250" s="68">
        <f t="shared" si="7"/>
        <v>0</v>
      </c>
      <c r="J250" s="69">
        <f t="shared" si="8"/>
        <v>0</v>
      </c>
      <c r="K250" s="68">
        <f t="shared" si="9"/>
        <v>0</v>
      </c>
      <c r="L250" s="69">
        <f t="shared" si="10"/>
        <v>0</v>
      </c>
      <c r="M250" s="68">
        <f t="shared" si="11"/>
        <v>0</v>
      </c>
      <c r="N250" s="69">
        <f t="shared" si="12"/>
        <v>0</v>
      </c>
      <c r="O250" s="68">
        <f t="shared" si="13"/>
        <v>0</v>
      </c>
      <c r="P250" s="69">
        <f t="shared" si="14"/>
        <v>0</v>
      </c>
      <c r="Q250" s="68">
        <f t="shared" si="15"/>
        <v>0</v>
      </c>
      <c r="R250" s="69">
        <f t="shared" si="16"/>
        <v>0</v>
      </c>
      <c r="S250" s="68">
        <f t="shared" si="17"/>
        <v>0</v>
      </c>
      <c r="T250" s="69">
        <f t="shared" si="18"/>
        <v>0</v>
      </c>
      <c r="U250" s="65">
        <f t="shared" si="19"/>
        <v>0</v>
      </c>
      <c r="V250" s="58">
        <f t="shared" si="20"/>
        <v>0</v>
      </c>
    </row>
    <row r="251" spans="2:22" ht="13.5" customHeight="1">
      <c r="B251" s="62">
        <f t="shared" si="0"/>
        <v>225</v>
      </c>
      <c r="C251" s="68">
        <f t="shared" si="1"/>
        <v>0</v>
      </c>
      <c r="D251" s="69">
        <f t="shared" si="2"/>
        <v>0</v>
      </c>
      <c r="E251" s="68">
        <f t="shared" si="3"/>
        <v>0</v>
      </c>
      <c r="F251" s="69">
        <f t="shared" si="4"/>
        <v>0</v>
      </c>
      <c r="G251" s="68">
        <f t="shared" si="5"/>
        <v>0</v>
      </c>
      <c r="H251" s="69">
        <f t="shared" si="6"/>
        <v>0</v>
      </c>
      <c r="I251" s="68">
        <f t="shared" si="7"/>
        <v>0</v>
      </c>
      <c r="J251" s="69">
        <f t="shared" si="8"/>
        <v>0</v>
      </c>
      <c r="K251" s="68">
        <f t="shared" si="9"/>
        <v>0</v>
      </c>
      <c r="L251" s="69">
        <f t="shared" si="10"/>
        <v>0</v>
      </c>
      <c r="M251" s="68">
        <f t="shared" si="11"/>
        <v>0</v>
      </c>
      <c r="N251" s="69">
        <f t="shared" si="12"/>
        <v>0</v>
      </c>
      <c r="O251" s="68">
        <f t="shared" si="13"/>
        <v>0</v>
      </c>
      <c r="P251" s="69">
        <f t="shared" si="14"/>
        <v>0</v>
      </c>
      <c r="Q251" s="68">
        <f t="shared" si="15"/>
        <v>0</v>
      </c>
      <c r="R251" s="69">
        <f t="shared" si="16"/>
        <v>0</v>
      </c>
      <c r="S251" s="68">
        <f t="shared" si="17"/>
        <v>0</v>
      </c>
      <c r="T251" s="69">
        <f t="shared" si="18"/>
        <v>0</v>
      </c>
      <c r="U251" s="65">
        <f t="shared" si="19"/>
        <v>0</v>
      </c>
      <c r="V251" s="58">
        <f t="shared" si="20"/>
        <v>0</v>
      </c>
    </row>
    <row r="252" spans="2:22" ht="13.5" customHeight="1">
      <c r="B252" s="62">
        <f t="shared" si="0"/>
        <v>226</v>
      </c>
      <c r="C252" s="68">
        <f t="shared" si="1"/>
        <v>0</v>
      </c>
      <c r="D252" s="69">
        <f t="shared" si="2"/>
        <v>0</v>
      </c>
      <c r="E252" s="68">
        <f t="shared" si="3"/>
        <v>0</v>
      </c>
      <c r="F252" s="69">
        <f t="shared" si="4"/>
        <v>0</v>
      </c>
      <c r="G252" s="68">
        <f t="shared" si="5"/>
        <v>0</v>
      </c>
      <c r="H252" s="69">
        <f t="shared" si="6"/>
        <v>0</v>
      </c>
      <c r="I252" s="68">
        <f t="shared" si="7"/>
        <v>0</v>
      </c>
      <c r="J252" s="69">
        <f t="shared" si="8"/>
        <v>0</v>
      </c>
      <c r="K252" s="68">
        <f t="shared" si="9"/>
        <v>0</v>
      </c>
      <c r="L252" s="69">
        <f t="shared" si="10"/>
        <v>0</v>
      </c>
      <c r="M252" s="68">
        <f t="shared" si="11"/>
        <v>0</v>
      </c>
      <c r="N252" s="69">
        <f t="shared" si="12"/>
        <v>0</v>
      </c>
      <c r="O252" s="68">
        <f t="shared" si="13"/>
        <v>0</v>
      </c>
      <c r="P252" s="69">
        <f t="shared" si="14"/>
        <v>0</v>
      </c>
      <c r="Q252" s="68">
        <f t="shared" si="15"/>
        <v>0</v>
      </c>
      <c r="R252" s="69">
        <f t="shared" si="16"/>
        <v>0</v>
      </c>
      <c r="S252" s="68">
        <f t="shared" si="17"/>
        <v>0</v>
      </c>
      <c r="T252" s="69">
        <f t="shared" si="18"/>
        <v>0</v>
      </c>
      <c r="U252" s="65">
        <f t="shared" si="19"/>
        <v>0</v>
      </c>
      <c r="V252" s="58">
        <f t="shared" si="20"/>
        <v>0</v>
      </c>
    </row>
    <row r="253" spans="2:22" ht="13.5" customHeight="1">
      <c r="B253" s="62">
        <f t="shared" si="0"/>
        <v>227</v>
      </c>
      <c r="C253" s="68">
        <f t="shared" si="1"/>
        <v>0</v>
      </c>
      <c r="D253" s="69">
        <f t="shared" si="2"/>
        <v>0</v>
      </c>
      <c r="E253" s="68">
        <f t="shared" si="3"/>
        <v>0</v>
      </c>
      <c r="F253" s="69">
        <f t="shared" si="4"/>
        <v>0</v>
      </c>
      <c r="G253" s="68">
        <f t="shared" si="5"/>
        <v>0</v>
      </c>
      <c r="H253" s="69">
        <f t="shared" si="6"/>
        <v>0</v>
      </c>
      <c r="I253" s="68">
        <f t="shared" si="7"/>
        <v>0</v>
      </c>
      <c r="J253" s="69">
        <f t="shared" si="8"/>
        <v>0</v>
      </c>
      <c r="K253" s="68">
        <f t="shared" si="9"/>
        <v>0</v>
      </c>
      <c r="L253" s="69">
        <f t="shared" si="10"/>
        <v>0</v>
      </c>
      <c r="M253" s="68">
        <f t="shared" si="11"/>
        <v>0</v>
      </c>
      <c r="N253" s="69">
        <f t="shared" si="12"/>
        <v>0</v>
      </c>
      <c r="O253" s="68">
        <f t="shared" si="13"/>
        <v>0</v>
      </c>
      <c r="P253" s="69">
        <f t="shared" si="14"/>
        <v>0</v>
      </c>
      <c r="Q253" s="68">
        <f t="shared" si="15"/>
        <v>0</v>
      </c>
      <c r="R253" s="69">
        <f t="shared" si="16"/>
        <v>0</v>
      </c>
      <c r="S253" s="68">
        <f t="shared" si="17"/>
        <v>0</v>
      </c>
      <c r="T253" s="69">
        <f t="shared" si="18"/>
        <v>0</v>
      </c>
      <c r="U253" s="65">
        <f t="shared" si="19"/>
        <v>0</v>
      </c>
      <c r="V253" s="58">
        <f t="shared" si="20"/>
        <v>0</v>
      </c>
    </row>
    <row r="254" spans="2:22" ht="13.5" customHeight="1">
      <c r="B254" s="62">
        <f t="shared" si="0"/>
        <v>228</v>
      </c>
      <c r="C254" s="68">
        <f t="shared" si="1"/>
        <v>0</v>
      </c>
      <c r="D254" s="69">
        <f t="shared" si="2"/>
        <v>0</v>
      </c>
      <c r="E254" s="68">
        <f t="shared" si="3"/>
        <v>0</v>
      </c>
      <c r="F254" s="69">
        <f t="shared" si="4"/>
        <v>0</v>
      </c>
      <c r="G254" s="68">
        <f t="shared" si="5"/>
        <v>0</v>
      </c>
      <c r="H254" s="69">
        <f t="shared" si="6"/>
        <v>0</v>
      </c>
      <c r="I254" s="68">
        <f t="shared" si="7"/>
        <v>0</v>
      </c>
      <c r="J254" s="69">
        <f t="shared" si="8"/>
        <v>0</v>
      </c>
      <c r="K254" s="68">
        <f t="shared" si="9"/>
        <v>0</v>
      </c>
      <c r="L254" s="69">
        <f t="shared" si="10"/>
        <v>0</v>
      </c>
      <c r="M254" s="68">
        <f t="shared" si="11"/>
        <v>0</v>
      </c>
      <c r="N254" s="69">
        <f t="shared" si="12"/>
        <v>0</v>
      </c>
      <c r="O254" s="68">
        <f t="shared" si="13"/>
        <v>0</v>
      </c>
      <c r="P254" s="69">
        <f t="shared" si="14"/>
        <v>0</v>
      </c>
      <c r="Q254" s="68">
        <f t="shared" si="15"/>
        <v>0</v>
      </c>
      <c r="R254" s="69">
        <f t="shared" si="16"/>
        <v>0</v>
      </c>
      <c r="S254" s="68">
        <f t="shared" si="17"/>
        <v>0</v>
      </c>
      <c r="T254" s="69">
        <f t="shared" si="18"/>
        <v>0</v>
      </c>
      <c r="U254" s="65">
        <f t="shared" si="19"/>
        <v>0</v>
      </c>
      <c r="V254" s="58">
        <f t="shared" si="20"/>
        <v>0</v>
      </c>
    </row>
    <row r="255" spans="2:22" ht="13.5" customHeight="1">
      <c r="B255" s="62">
        <f t="shared" si="0"/>
        <v>229</v>
      </c>
      <c r="C255" s="68">
        <f t="shared" si="1"/>
        <v>0</v>
      </c>
      <c r="D255" s="69">
        <f t="shared" si="2"/>
        <v>0</v>
      </c>
      <c r="E255" s="68">
        <f t="shared" si="3"/>
        <v>0</v>
      </c>
      <c r="F255" s="69">
        <f t="shared" si="4"/>
        <v>0</v>
      </c>
      <c r="G255" s="68">
        <f t="shared" si="5"/>
        <v>0</v>
      </c>
      <c r="H255" s="69">
        <f t="shared" si="6"/>
        <v>0</v>
      </c>
      <c r="I255" s="68">
        <f t="shared" si="7"/>
        <v>0</v>
      </c>
      <c r="J255" s="69">
        <f t="shared" si="8"/>
        <v>0</v>
      </c>
      <c r="K255" s="68">
        <f t="shared" si="9"/>
        <v>0</v>
      </c>
      <c r="L255" s="69">
        <f t="shared" si="10"/>
        <v>0</v>
      </c>
      <c r="M255" s="68">
        <f t="shared" si="11"/>
        <v>0</v>
      </c>
      <c r="N255" s="69">
        <f t="shared" si="12"/>
        <v>0</v>
      </c>
      <c r="O255" s="68">
        <f t="shared" si="13"/>
        <v>0</v>
      </c>
      <c r="P255" s="69">
        <f t="shared" si="14"/>
        <v>0</v>
      </c>
      <c r="Q255" s="68">
        <f t="shared" si="15"/>
        <v>0</v>
      </c>
      <c r="R255" s="69">
        <f t="shared" si="16"/>
        <v>0</v>
      </c>
      <c r="S255" s="68">
        <f t="shared" si="17"/>
        <v>0</v>
      </c>
      <c r="T255" s="69">
        <f t="shared" si="18"/>
        <v>0</v>
      </c>
      <c r="U255" s="65">
        <f t="shared" si="19"/>
        <v>0</v>
      </c>
      <c r="V255" s="58">
        <f t="shared" si="20"/>
        <v>0</v>
      </c>
    </row>
    <row r="256" spans="2:22" ht="13.5" customHeight="1">
      <c r="B256" s="62">
        <f t="shared" si="0"/>
        <v>230</v>
      </c>
      <c r="C256" s="68">
        <f t="shared" si="1"/>
        <v>0</v>
      </c>
      <c r="D256" s="69">
        <f t="shared" si="2"/>
        <v>0</v>
      </c>
      <c r="E256" s="68">
        <f t="shared" si="3"/>
        <v>0</v>
      </c>
      <c r="F256" s="69">
        <f t="shared" si="4"/>
        <v>0</v>
      </c>
      <c r="G256" s="68">
        <f t="shared" si="5"/>
        <v>0</v>
      </c>
      <c r="H256" s="69">
        <f t="shared" si="6"/>
        <v>0</v>
      </c>
      <c r="I256" s="68">
        <f t="shared" si="7"/>
        <v>0</v>
      </c>
      <c r="J256" s="69">
        <f t="shared" si="8"/>
        <v>0</v>
      </c>
      <c r="K256" s="68">
        <f t="shared" si="9"/>
        <v>0</v>
      </c>
      <c r="L256" s="69">
        <f t="shared" si="10"/>
        <v>0</v>
      </c>
      <c r="M256" s="68">
        <f t="shared" si="11"/>
        <v>0</v>
      </c>
      <c r="N256" s="69">
        <f t="shared" si="12"/>
        <v>0</v>
      </c>
      <c r="O256" s="68">
        <f t="shared" si="13"/>
        <v>0</v>
      </c>
      <c r="P256" s="69">
        <f t="shared" si="14"/>
        <v>0</v>
      </c>
      <c r="Q256" s="68">
        <f t="shared" si="15"/>
        <v>0</v>
      </c>
      <c r="R256" s="69">
        <f t="shared" si="16"/>
        <v>0</v>
      </c>
      <c r="S256" s="68">
        <f t="shared" si="17"/>
        <v>0</v>
      </c>
      <c r="T256" s="69">
        <f t="shared" si="18"/>
        <v>0</v>
      </c>
      <c r="U256" s="65">
        <f t="shared" si="19"/>
        <v>0</v>
      </c>
      <c r="V256" s="58">
        <f t="shared" si="20"/>
        <v>0</v>
      </c>
    </row>
    <row r="257" spans="2:22" ht="13.5" customHeight="1">
      <c r="B257" s="62">
        <f t="shared" si="0"/>
        <v>231</v>
      </c>
      <c r="C257" s="68">
        <f t="shared" si="1"/>
        <v>0</v>
      </c>
      <c r="D257" s="69">
        <f t="shared" si="2"/>
        <v>0</v>
      </c>
      <c r="E257" s="68">
        <f t="shared" si="3"/>
        <v>0</v>
      </c>
      <c r="F257" s="69">
        <f t="shared" si="4"/>
        <v>0</v>
      </c>
      <c r="G257" s="68">
        <f t="shared" si="5"/>
        <v>0</v>
      </c>
      <c r="H257" s="69">
        <f t="shared" si="6"/>
        <v>0</v>
      </c>
      <c r="I257" s="68">
        <f t="shared" si="7"/>
        <v>0</v>
      </c>
      <c r="J257" s="69">
        <f t="shared" si="8"/>
        <v>0</v>
      </c>
      <c r="K257" s="68">
        <f t="shared" si="9"/>
        <v>0</v>
      </c>
      <c r="L257" s="69">
        <f t="shared" si="10"/>
        <v>0</v>
      </c>
      <c r="M257" s="68">
        <f t="shared" si="11"/>
        <v>0</v>
      </c>
      <c r="N257" s="69">
        <f t="shared" si="12"/>
        <v>0</v>
      </c>
      <c r="O257" s="68">
        <f t="shared" si="13"/>
        <v>0</v>
      </c>
      <c r="P257" s="69">
        <f t="shared" si="14"/>
        <v>0</v>
      </c>
      <c r="Q257" s="68">
        <f t="shared" si="15"/>
        <v>0</v>
      </c>
      <c r="R257" s="69">
        <f t="shared" si="16"/>
        <v>0</v>
      </c>
      <c r="S257" s="68">
        <f t="shared" si="17"/>
        <v>0</v>
      </c>
      <c r="T257" s="69">
        <f t="shared" si="18"/>
        <v>0</v>
      </c>
      <c r="U257" s="65">
        <f t="shared" si="19"/>
        <v>0</v>
      </c>
      <c r="V257" s="58">
        <f t="shared" si="20"/>
        <v>0</v>
      </c>
    </row>
    <row r="258" spans="2:22" ht="13.5" customHeight="1">
      <c r="B258" s="62">
        <f t="shared" si="0"/>
        <v>232</v>
      </c>
      <c r="C258" s="68">
        <f t="shared" si="1"/>
        <v>0</v>
      </c>
      <c r="D258" s="69">
        <f t="shared" si="2"/>
        <v>0</v>
      </c>
      <c r="E258" s="68">
        <f t="shared" si="3"/>
        <v>0</v>
      </c>
      <c r="F258" s="69">
        <f t="shared" si="4"/>
        <v>0</v>
      </c>
      <c r="G258" s="68">
        <f t="shared" si="5"/>
        <v>0</v>
      </c>
      <c r="H258" s="69">
        <f t="shared" si="6"/>
        <v>0</v>
      </c>
      <c r="I258" s="68">
        <f t="shared" si="7"/>
        <v>0</v>
      </c>
      <c r="J258" s="69">
        <f t="shared" si="8"/>
        <v>0</v>
      </c>
      <c r="K258" s="68">
        <f t="shared" si="9"/>
        <v>0</v>
      </c>
      <c r="L258" s="69">
        <f t="shared" si="10"/>
        <v>0</v>
      </c>
      <c r="M258" s="68">
        <f t="shared" si="11"/>
        <v>0</v>
      </c>
      <c r="N258" s="69">
        <f t="shared" si="12"/>
        <v>0</v>
      </c>
      <c r="O258" s="68">
        <f t="shared" si="13"/>
        <v>0</v>
      </c>
      <c r="P258" s="69">
        <f t="shared" si="14"/>
        <v>0</v>
      </c>
      <c r="Q258" s="68">
        <f t="shared" si="15"/>
        <v>0</v>
      </c>
      <c r="R258" s="69">
        <f t="shared" si="16"/>
        <v>0</v>
      </c>
      <c r="S258" s="68">
        <f t="shared" si="17"/>
        <v>0</v>
      </c>
      <c r="T258" s="69">
        <f t="shared" si="18"/>
        <v>0</v>
      </c>
      <c r="U258" s="65">
        <f t="shared" si="19"/>
        <v>0</v>
      </c>
      <c r="V258" s="58">
        <f t="shared" si="20"/>
        <v>0</v>
      </c>
    </row>
    <row r="259" spans="2:22" ht="13.5" customHeight="1">
      <c r="B259" s="62">
        <f t="shared" si="0"/>
        <v>233</v>
      </c>
      <c r="C259" s="68">
        <f t="shared" si="1"/>
        <v>0</v>
      </c>
      <c r="D259" s="69">
        <f t="shared" si="2"/>
        <v>0</v>
      </c>
      <c r="E259" s="68">
        <f t="shared" si="3"/>
        <v>0</v>
      </c>
      <c r="F259" s="69">
        <f t="shared" si="4"/>
        <v>0</v>
      </c>
      <c r="G259" s="68">
        <f t="shared" si="5"/>
        <v>0</v>
      </c>
      <c r="H259" s="69">
        <f t="shared" si="6"/>
        <v>0</v>
      </c>
      <c r="I259" s="68">
        <f t="shared" si="7"/>
        <v>0</v>
      </c>
      <c r="J259" s="69">
        <f t="shared" si="8"/>
        <v>0</v>
      </c>
      <c r="K259" s="68">
        <f t="shared" si="9"/>
        <v>0</v>
      </c>
      <c r="L259" s="69">
        <f t="shared" si="10"/>
        <v>0</v>
      </c>
      <c r="M259" s="68">
        <f t="shared" si="11"/>
        <v>0</v>
      </c>
      <c r="N259" s="69">
        <f t="shared" si="12"/>
        <v>0</v>
      </c>
      <c r="O259" s="68">
        <f t="shared" si="13"/>
        <v>0</v>
      </c>
      <c r="P259" s="69">
        <f t="shared" si="14"/>
        <v>0</v>
      </c>
      <c r="Q259" s="68">
        <f t="shared" si="15"/>
        <v>0</v>
      </c>
      <c r="R259" s="69">
        <f t="shared" si="16"/>
        <v>0</v>
      </c>
      <c r="S259" s="68">
        <f t="shared" si="17"/>
        <v>0</v>
      </c>
      <c r="T259" s="69">
        <f t="shared" si="18"/>
        <v>0</v>
      </c>
      <c r="U259" s="65">
        <f t="shared" si="19"/>
        <v>0</v>
      </c>
      <c r="V259" s="58">
        <f t="shared" si="20"/>
        <v>0</v>
      </c>
    </row>
    <row r="260" spans="2:22" ht="13.5" customHeight="1">
      <c r="B260" s="62">
        <f t="shared" si="0"/>
        <v>234</v>
      </c>
      <c r="C260" s="68">
        <f t="shared" si="1"/>
        <v>0</v>
      </c>
      <c r="D260" s="69">
        <f t="shared" si="2"/>
        <v>0</v>
      </c>
      <c r="E260" s="68">
        <f t="shared" si="3"/>
        <v>0</v>
      </c>
      <c r="F260" s="69">
        <f t="shared" si="4"/>
        <v>0</v>
      </c>
      <c r="G260" s="68">
        <f t="shared" si="5"/>
        <v>0</v>
      </c>
      <c r="H260" s="69">
        <f t="shared" si="6"/>
        <v>0</v>
      </c>
      <c r="I260" s="68">
        <f t="shared" si="7"/>
        <v>0</v>
      </c>
      <c r="J260" s="69">
        <f t="shared" si="8"/>
        <v>0</v>
      </c>
      <c r="K260" s="68">
        <f t="shared" si="9"/>
        <v>0</v>
      </c>
      <c r="L260" s="69">
        <f t="shared" si="10"/>
        <v>0</v>
      </c>
      <c r="M260" s="68">
        <f t="shared" si="11"/>
        <v>0</v>
      </c>
      <c r="N260" s="69">
        <f t="shared" si="12"/>
        <v>0</v>
      </c>
      <c r="O260" s="68">
        <f t="shared" si="13"/>
        <v>0</v>
      </c>
      <c r="P260" s="69">
        <f t="shared" si="14"/>
        <v>0</v>
      </c>
      <c r="Q260" s="68">
        <f t="shared" si="15"/>
        <v>0</v>
      </c>
      <c r="R260" s="69">
        <f t="shared" si="16"/>
        <v>0</v>
      </c>
      <c r="S260" s="68">
        <f t="shared" si="17"/>
        <v>0</v>
      </c>
      <c r="T260" s="69">
        <f t="shared" si="18"/>
        <v>0</v>
      </c>
      <c r="U260" s="65">
        <f t="shared" si="19"/>
        <v>0</v>
      </c>
      <c r="V260" s="58">
        <f t="shared" si="20"/>
        <v>0</v>
      </c>
    </row>
    <row r="261" spans="2:22" ht="13.5" customHeight="1">
      <c r="B261" s="62">
        <f t="shared" si="0"/>
        <v>235</v>
      </c>
      <c r="C261" s="68">
        <f t="shared" si="1"/>
        <v>0</v>
      </c>
      <c r="D261" s="69">
        <f t="shared" si="2"/>
        <v>0</v>
      </c>
      <c r="E261" s="68">
        <f t="shared" si="3"/>
        <v>0</v>
      </c>
      <c r="F261" s="69">
        <f t="shared" si="4"/>
        <v>0</v>
      </c>
      <c r="G261" s="68">
        <f t="shared" si="5"/>
        <v>0</v>
      </c>
      <c r="H261" s="69">
        <f t="shared" si="6"/>
        <v>0</v>
      </c>
      <c r="I261" s="68">
        <f t="shared" si="7"/>
        <v>0</v>
      </c>
      <c r="J261" s="69">
        <f t="shared" si="8"/>
        <v>0</v>
      </c>
      <c r="K261" s="68">
        <f t="shared" si="9"/>
        <v>0</v>
      </c>
      <c r="L261" s="69">
        <f t="shared" si="10"/>
        <v>0</v>
      </c>
      <c r="M261" s="68">
        <f t="shared" si="11"/>
        <v>0</v>
      </c>
      <c r="N261" s="69">
        <f t="shared" si="12"/>
        <v>0</v>
      </c>
      <c r="O261" s="68">
        <f t="shared" si="13"/>
        <v>0</v>
      </c>
      <c r="P261" s="69">
        <f t="shared" si="14"/>
        <v>0</v>
      </c>
      <c r="Q261" s="68">
        <f t="shared" si="15"/>
        <v>0</v>
      </c>
      <c r="R261" s="69">
        <f t="shared" si="16"/>
        <v>0</v>
      </c>
      <c r="S261" s="68">
        <f t="shared" si="17"/>
        <v>0</v>
      </c>
      <c r="T261" s="69">
        <f t="shared" si="18"/>
        <v>0</v>
      </c>
      <c r="U261" s="65">
        <f t="shared" si="19"/>
        <v>0</v>
      </c>
      <c r="V261" s="58">
        <f t="shared" si="20"/>
        <v>0</v>
      </c>
    </row>
    <row r="262" spans="2:22" ht="13.5" customHeight="1">
      <c r="B262" s="62">
        <f t="shared" si="0"/>
        <v>236</v>
      </c>
      <c r="C262" s="68">
        <f t="shared" si="1"/>
        <v>0</v>
      </c>
      <c r="D262" s="69">
        <f t="shared" si="2"/>
        <v>0</v>
      </c>
      <c r="E262" s="68">
        <f t="shared" si="3"/>
        <v>0</v>
      </c>
      <c r="F262" s="69">
        <f t="shared" si="4"/>
        <v>0</v>
      </c>
      <c r="G262" s="68">
        <f t="shared" si="5"/>
        <v>0</v>
      </c>
      <c r="H262" s="69">
        <f t="shared" si="6"/>
        <v>0</v>
      </c>
      <c r="I262" s="68">
        <f t="shared" si="7"/>
        <v>0</v>
      </c>
      <c r="J262" s="69">
        <f t="shared" si="8"/>
        <v>0</v>
      </c>
      <c r="K262" s="68">
        <f t="shared" si="9"/>
        <v>0</v>
      </c>
      <c r="L262" s="69">
        <f t="shared" si="10"/>
        <v>0</v>
      </c>
      <c r="M262" s="68">
        <f t="shared" si="11"/>
        <v>0</v>
      </c>
      <c r="N262" s="69">
        <f t="shared" si="12"/>
        <v>0</v>
      </c>
      <c r="O262" s="68">
        <f t="shared" si="13"/>
        <v>0</v>
      </c>
      <c r="P262" s="69">
        <f t="shared" si="14"/>
        <v>0</v>
      </c>
      <c r="Q262" s="68">
        <f t="shared" si="15"/>
        <v>0</v>
      </c>
      <c r="R262" s="69">
        <f t="shared" si="16"/>
        <v>0</v>
      </c>
      <c r="S262" s="68">
        <f t="shared" si="17"/>
        <v>0</v>
      </c>
      <c r="T262" s="69">
        <f t="shared" si="18"/>
        <v>0</v>
      </c>
      <c r="U262" s="65">
        <f t="shared" si="19"/>
        <v>0</v>
      </c>
      <c r="V262" s="58">
        <f t="shared" si="20"/>
        <v>0</v>
      </c>
    </row>
    <row r="263" spans="2:22" ht="13.5" customHeight="1">
      <c r="B263" s="62">
        <f t="shared" si="0"/>
        <v>237</v>
      </c>
      <c r="C263" s="68">
        <f t="shared" si="1"/>
        <v>0</v>
      </c>
      <c r="D263" s="69">
        <f t="shared" si="2"/>
        <v>0</v>
      </c>
      <c r="E263" s="68">
        <f t="shared" si="3"/>
        <v>0</v>
      </c>
      <c r="F263" s="69">
        <f t="shared" si="4"/>
        <v>0</v>
      </c>
      <c r="G263" s="68">
        <f t="shared" si="5"/>
        <v>0</v>
      </c>
      <c r="H263" s="69">
        <f t="shared" si="6"/>
        <v>0</v>
      </c>
      <c r="I263" s="68">
        <f t="shared" si="7"/>
        <v>0</v>
      </c>
      <c r="J263" s="69">
        <f t="shared" si="8"/>
        <v>0</v>
      </c>
      <c r="K263" s="68">
        <f t="shared" si="9"/>
        <v>0</v>
      </c>
      <c r="L263" s="69">
        <f t="shared" si="10"/>
        <v>0</v>
      </c>
      <c r="M263" s="68">
        <f t="shared" si="11"/>
        <v>0</v>
      </c>
      <c r="N263" s="69">
        <f t="shared" si="12"/>
        <v>0</v>
      </c>
      <c r="O263" s="68">
        <f t="shared" si="13"/>
        <v>0</v>
      </c>
      <c r="P263" s="69">
        <f t="shared" si="14"/>
        <v>0</v>
      </c>
      <c r="Q263" s="68">
        <f t="shared" si="15"/>
        <v>0</v>
      </c>
      <c r="R263" s="69">
        <f t="shared" si="16"/>
        <v>0</v>
      </c>
      <c r="S263" s="68">
        <f t="shared" si="17"/>
        <v>0</v>
      </c>
      <c r="T263" s="69">
        <f t="shared" si="18"/>
        <v>0</v>
      </c>
      <c r="U263" s="65">
        <f t="shared" si="19"/>
        <v>0</v>
      </c>
      <c r="V263" s="58">
        <f t="shared" si="20"/>
        <v>0</v>
      </c>
    </row>
    <row r="264" spans="2:22" ht="13.5" customHeight="1">
      <c r="B264" s="62">
        <f t="shared" si="0"/>
        <v>238</v>
      </c>
      <c r="C264" s="68">
        <f t="shared" si="1"/>
        <v>0</v>
      </c>
      <c r="D264" s="69">
        <f t="shared" si="2"/>
        <v>0</v>
      </c>
      <c r="E264" s="68">
        <f t="shared" si="3"/>
        <v>0</v>
      </c>
      <c r="F264" s="69">
        <f t="shared" si="4"/>
        <v>0</v>
      </c>
      <c r="G264" s="68">
        <f t="shared" si="5"/>
        <v>0</v>
      </c>
      <c r="H264" s="69">
        <f t="shared" si="6"/>
        <v>0</v>
      </c>
      <c r="I264" s="68">
        <f t="shared" si="7"/>
        <v>0</v>
      </c>
      <c r="J264" s="69">
        <f t="shared" si="8"/>
        <v>0</v>
      </c>
      <c r="K264" s="68">
        <f t="shared" si="9"/>
        <v>0</v>
      </c>
      <c r="L264" s="69">
        <f t="shared" si="10"/>
        <v>0</v>
      </c>
      <c r="M264" s="68">
        <f t="shared" si="11"/>
        <v>0</v>
      </c>
      <c r="N264" s="69">
        <f t="shared" si="12"/>
        <v>0</v>
      </c>
      <c r="O264" s="68">
        <f t="shared" si="13"/>
        <v>0</v>
      </c>
      <c r="P264" s="69">
        <f t="shared" si="14"/>
        <v>0</v>
      </c>
      <c r="Q264" s="68">
        <f t="shared" si="15"/>
        <v>0</v>
      </c>
      <c r="R264" s="69">
        <f t="shared" si="16"/>
        <v>0</v>
      </c>
      <c r="S264" s="68">
        <f t="shared" si="17"/>
        <v>0</v>
      </c>
      <c r="T264" s="69">
        <f t="shared" si="18"/>
        <v>0</v>
      </c>
      <c r="U264" s="65">
        <f t="shared" si="19"/>
        <v>0</v>
      </c>
      <c r="V264" s="58">
        <f t="shared" si="20"/>
        <v>0</v>
      </c>
    </row>
    <row r="265" spans="2:22" ht="13.5" customHeight="1">
      <c r="B265" s="62">
        <f t="shared" si="0"/>
        <v>239</v>
      </c>
      <c r="C265" s="68">
        <f t="shared" si="1"/>
        <v>0</v>
      </c>
      <c r="D265" s="69">
        <f t="shared" si="2"/>
        <v>0</v>
      </c>
      <c r="E265" s="68">
        <f t="shared" si="3"/>
        <v>0</v>
      </c>
      <c r="F265" s="69">
        <f t="shared" si="4"/>
        <v>0</v>
      </c>
      <c r="G265" s="68">
        <f t="shared" si="5"/>
        <v>0</v>
      </c>
      <c r="H265" s="69">
        <f t="shared" si="6"/>
        <v>0</v>
      </c>
      <c r="I265" s="68">
        <f t="shared" si="7"/>
        <v>0</v>
      </c>
      <c r="J265" s="69">
        <f t="shared" si="8"/>
        <v>0</v>
      </c>
      <c r="K265" s="68">
        <f t="shared" si="9"/>
        <v>0</v>
      </c>
      <c r="L265" s="69">
        <f t="shared" si="10"/>
        <v>0</v>
      </c>
      <c r="M265" s="68">
        <f t="shared" si="11"/>
        <v>0</v>
      </c>
      <c r="N265" s="69">
        <f t="shared" si="12"/>
        <v>0</v>
      </c>
      <c r="O265" s="68">
        <f t="shared" si="13"/>
        <v>0</v>
      </c>
      <c r="P265" s="69">
        <f t="shared" si="14"/>
        <v>0</v>
      </c>
      <c r="Q265" s="68">
        <f t="shared" si="15"/>
        <v>0</v>
      </c>
      <c r="R265" s="69">
        <f t="shared" si="16"/>
        <v>0</v>
      </c>
      <c r="S265" s="68">
        <f t="shared" si="17"/>
        <v>0</v>
      </c>
      <c r="T265" s="69">
        <f t="shared" si="18"/>
        <v>0</v>
      </c>
      <c r="U265" s="65">
        <f t="shared" si="19"/>
        <v>0</v>
      </c>
      <c r="V265" s="58">
        <f t="shared" si="20"/>
        <v>0</v>
      </c>
    </row>
    <row r="266" spans="2:22" ht="13.5" customHeight="1">
      <c r="B266" s="62">
        <f t="shared" si="0"/>
        <v>240</v>
      </c>
      <c r="C266" s="68">
        <f t="shared" si="1"/>
        <v>0</v>
      </c>
      <c r="D266" s="69">
        <f t="shared" si="2"/>
        <v>0</v>
      </c>
      <c r="E266" s="68">
        <f t="shared" si="3"/>
        <v>0</v>
      </c>
      <c r="F266" s="69">
        <f t="shared" si="4"/>
        <v>0</v>
      </c>
      <c r="G266" s="68">
        <f t="shared" si="5"/>
        <v>0</v>
      </c>
      <c r="H266" s="69">
        <f t="shared" si="6"/>
        <v>0</v>
      </c>
      <c r="I266" s="68">
        <f t="shared" si="7"/>
        <v>0</v>
      </c>
      <c r="J266" s="69">
        <f t="shared" si="8"/>
        <v>0</v>
      </c>
      <c r="K266" s="68">
        <f t="shared" si="9"/>
        <v>0</v>
      </c>
      <c r="L266" s="69">
        <f t="shared" si="10"/>
        <v>0</v>
      </c>
      <c r="M266" s="68">
        <f t="shared" si="11"/>
        <v>0</v>
      </c>
      <c r="N266" s="69">
        <f t="shared" si="12"/>
        <v>0</v>
      </c>
      <c r="O266" s="68">
        <f t="shared" si="13"/>
        <v>0</v>
      </c>
      <c r="P266" s="69">
        <f t="shared" si="14"/>
        <v>0</v>
      </c>
      <c r="Q266" s="68">
        <f t="shared" si="15"/>
        <v>0</v>
      </c>
      <c r="R266" s="69">
        <f t="shared" si="16"/>
        <v>0</v>
      </c>
      <c r="S266" s="68">
        <f t="shared" si="17"/>
        <v>0</v>
      </c>
      <c r="T266" s="69">
        <f t="shared" si="18"/>
        <v>0</v>
      </c>
      <c r="U266" s="65">
        <f t="shared" si="19"/>
        <v>0</v>
      </c>
      <c r="V266" s="58">
        <f t="shared" si="20"/>
        <v>0</v>
      </c>
    </row>
    <row r="267" spans="2:22" ht="13.5" customHeight="1">
      <c r="B267" s="62">
        <f t="shared" si="0"/>
        <v>241</v>
      </c>
      <c r="C267" s="68">
        <f t="shared" si="1"/>
        <v>0</v>
      </c>
      <c r="D267" s="69">
        <f t="shared" si="2"/>
        <v>0</v>
      </c>
      <c r="E267" s="68">
        <f t="shared" si="3"/>
        <v>0</v>
      </c>
      <c r="F267" s="69">
        <f t="shared" si="4"/>
        <v>0</v>
      </c>
      <c r="G267" s="68">
        <f t="shared" si="5"/>
        <v>0</v>
      </c>
      <c r="H267" s="69">
        <f t="shared" si="6"/>
        <v>0</v>
      </c>
      <c r="I267" s="68">
        <f t="shared" si="7"/>
        <v>0</v>
      </c>
      <c r="J267" s="69">
        <f t="shared" si="8"/>
        <v>0</v>
      </c>
      <c r="K267" s="68">
        <f t="shared" si="9"/>
        <v>0</v>
      </c>
      <c r="L267" s="69">
        <f t="shared" si="10"/>
        <v>0</v>
      </c>
      <c r="M267" s="68">
        <f t="shared" si="11"/>
        <v>0</v>
      </c>
      <c r="N267" s="69">
        <f t="shared" si="12"/>
        <v>0</v>
      </c>
      <c r="O267" s="68">
        <f t="shared" si="13"/>
        <v>0</v>
      </c>
      <c r="P267" s="69">
        <f t="shared" si="14"/>
        <v>0</v>
      </c>
      <c r="Q267" s="68">
        <f t="shared" si="15"/>
        <v>0</v>
      </c>
      <c r="R267" s="69">
        <f t="shared" si="16"/>
        <v>0</v>
      </c>
      <c r="S267" s="68">
        <f t="shared" si="17"/>
        <v>0</v>
      </c>
      <c r="T267" s="69">
        <f t="shared" si="18"/>
        <v>0</v>
      </c>
      <c r="U267" s="65">
        <f t="shared" si="19"/>
        <v>0</v>
      </c>
      <c r="V267" s="58">
        <f t="shared" si="20"/>
        <v>0</v>
      </c>
    </row>
    <row r="268" spans="2:22" ht="13.5" customHeight="1">
      <c r="B268" s="62">
        <f t="shared" si="0"/>
        <v>242</v>
      </c>
      <c r="C268" s="68">
        <f t="shared" si="1"/>
        <v>0</v>
      </c>
      <c r="D268" s="69">
        <f t="shared" si="2"/>
        <v>0</v>
      </c>
      <c r="E268" s="68">
        <f t="shared" si="3"/>
        <v>0</v>
      </c>
      <c r="F268" s="69">
        <f t="shared" si="4"/>
        <v>0</v>
      </c>
      <c r="G268" s="68">
        <f t="shared" si="5"/>
        <v>0</v>
      </c>
      <c r="H268" s="69">
        <f t="shared" si="6"/>
        <v>0</v>
      </c>
      <c r="I268" s="68">
        <f t="shared" si="7"/>
        <v>0</v>
      </c>
      <c r="J268" s="69">
        <f t="shared" si="8"/>
        <v>0</v>
      </c>
      <c r="K268" s="68">
        <f t="shared" si="9"/>
        <v>0</v>
      </c>
      <c r="L268" s="69">
        <f t="shared" si="10"/>
        <v>0</v>
      </c>
      <c r="M268" s="68">
        <f t="shared" si="11"/>
        <v>0</v>
      </c>
      <c r="N268" s="69">
        <f t="shared" si="12"/>
        <v>0</v>
      </c>
      <c r="O268" s="68">
        <f t="shared" si="13"/>
        <v>0</v>
      </c>
      <c r="P268" s="69">
        <f t="shared" si="14"/>
        <v>0</v>
      </c>
      <c r="Q268" s="68">
        <f t="shared" si="15"/>
        <v>0</v>
      </c>
      <c r="R268" s="69">
        <f t="shared" si="16"/>
        <v>0</v>
      </c>
      <c r="S268" s="68">
        <f t="shared" si="17"/>
        <v>0</v>
      </c>
      <c r="T268" s="69">
        <f t="shared" si="18"/>
        <v>0</v>
      </c>
      <c r="U268" s="65">
        <f t="shared" si="19"/>
        <v>0</v>
      </c>
      <c r="V268" s="58">
        <f t="shared" si="20"/>
        <v>0</v>
      </c>
    </row>
    <row r="269" spans="2:22" ht="13.5" customHeight="1">
      <c r="B269" s="62">
        <f t="shared" si="0"/>
        <v>243</v>
      </c>
      <c r="C269" s="68">
        <f t="shared" si="1"/>
        <v>0</v>
      </c>
      <c r="D269" s="69">
        <f t="shared" si="2"/>
        <v>0</v>
      </c>
      <c r="E269" s="68">
        <f t="shared" si="3"/>
        <v>0</v>
      </c>
      <c r="F269" s="69">
        <f t="shared" si="4"/>
        <v>0</v>
      </c>
      <c r="G269" s="68">
        <f t="shared" si="5"/>
        <v>0</v>
      </c>
      <c r="H269" s="69">
        <f t="shared" si="6"/>
        <v>0</v>
      </c>
      <c r="I269" s="68">
        <f t="shared" si="7"/>
        <v>0</v>
      </c>
      <c r="J269" s="69">
        <f t="shared" si="8"/>
        <v>0</v>
      </c>
      <c r="K269" s="68">
        <f t="shared" si="9"/>
        <v>0</v>
      </c>
      <c r="L269" s="69">
        <f t="shared" si="10"/>
        <v>0</v>
      </c>
      <c r="M269" s="68">
        <f t="shared" si="11"/>
        <v>0</v>
      </c>
      <c r="N269" s="69">
        <f t="shared" si="12"/>
        <v>0</v>
      </c>
      <c r="O269" s="68">
        <f t="shared" si="13"/>
        <v>0</v>
      </c>
      <c r="P269" s="69">
        <f t="shared" si="14"/>
        <v>0</v>
      </c>
      <c r="Q269" s="68">
        <f t="shared" si="15"/>
        <v>0</v>
      </c>
      <c r="R269" s="69">
        <f t="shared" si="16"/>
        <v>0</v>
      </c>
      <c r="S269" s="68">
        <f t="shared" si="17"/>
        <v>0</v>
      </c>
      <c r="T269" s="69">
        <f t="shared" si="18"/>
        <v>0</v>
      </c>
      <c r="U269" s="65">
        <f t="shared" si="19"/>
        <v>0</v>
      </c>
      <c r="V269" s="58">
        <f t="shared" si="20"/>
        <v>0</v>
      </c>
    </row>
    <row r="270" spans="2:22" ht="13.5" customHeight="1">
      <c r="B270" s="62">
        <f t="shared" si="0"/>
        <v>244</v>
      </c>
      <c r="C270" s="68">
        <f t="shared" si="1"/>
        <v>0</v>
      </c>
      <c r="D270" s="69">
        <f t="shared" si="2"/>
        <v>0</v>
      </c>
      <c r="E270" s="68">
        <f t="shared" si="3"/>
        <v>0</v>
      </c>
      <c r="F270" s="69">
        <f t="shared" si="4"/>
        <v>0</v>
      </c>
      <c r="G270" s="68">
        <f t="shared" si="5"/>
        <v>0</v>
      </c>
      <c r="H270" s="69">
        <f t="shared" si="6"/>
        <v>0</v>
      </c>
      <c r="I270" s="68">
        <f t="shared" si="7"/>
        <v>0</v>
      </c>
      <c r="J270" s="69">
        <f t="shared" si="8"/>
        <v>0</v>
      </c>
      <c r="K270" s="68">
        <f t="shared" si="9"/>
        <v>0</v>
      </c>
      <c r="L270" s="69">
        <f t="shared" si="10"/>
        <v>0</v>
      </c>
      <c r="M270" s="68">
        <f t="shared" si="11"/>
        <v>0</v>
      </c>
      <c r="N270" s="69">
        <f t="shared" si="12"/>
        <v>0</v>
      </c>
      <c r="O270" s="68">
        <f t="shared" si="13"/>
        <v>0</v>
      </c>
      <c r="P270" s="69">
        <f t="shared" si="14"/>
        <v>0</v>
      </c>
      <c r="Q270" s="68">
        <f t="shared" si="15"/>
        <v>0</v>
      </c>
      <c r="R270" s="69">
        <f t="shared" si="16"/>
        <v>0</v>
      </c>
      <c r="S270" s="68">
        <f t="shared" si="17"/>
        <v>0</v>
      </c>
      <c r="T270" s="69">
        <f t="shared" si="18"/>
        <v>0</v>
      </c>
      <c r="U270" s="65">
        <f t="shared" si="19"/>
        <v>0</v>
      </c>
      <c r="V270" s="58">
        <f t="shared" si="20"/>
        <v>0</v>
      </c>
    </row>
    <row r="271" spans="2:22" ht="13.5" customHeight="1">
      <c r="B271" s="62">
        <f t="shared" si="0"/>
        <v>245</v>
      </c>
      <c r="C271" s="68">
        <f t="shared" si="1"/>
        <v>0</v>
      </c>
      <c r="D271" s="69">
        <f t="shared" si="2"/>
        <v>0</v>
      </c>
      <c r="E271" s="68">
        <f t="shared" si="3"/>
        <v>0</v>
      </c>
      <c r="F271" s="69">
        <f t="shared" si="4"/>
        <v>0</v>
      </c>
      <c r="G271" s="68">
        <f t="shared" si="5"/>
        <v>0</v>
      </c>
      <c r="H271" s="69">
        <f t="shared" si="6"/>
        <v>0</v>
      </c>
      <c r="I271" s="68">
        <f t="shared" si="7"/>
        <v>0</v>
      </c>
      <c r="J271" s="69">
        <f t="shared" si="8"/>
        <v>0</v>
      </c>
      <c r="K271" s="68">
        <f t="shared" si="9"/>
        <v>0</v>
      </c>
      <c r="L271" s="69">
        <f t="shared" si="10"/>
        <v>0</v>
      </c>
      <c r="M271" s="68">
        <f t="shared" si="11"/>
        <v>0</v>
      </c>
      <c r="N271" s="69">
        <f t="shared" si="12"/>
        <v>0</v>
      </c>
      <c r="O271" s="68">
        <f t="shared" si="13"/>
        <v>0</v>
      </c>
      <c r="P271" s="69">
        <f t="shared" si="14"/>
        <v>0</v>
      </c>
      <c r="Q271" s="68">
        <f t="shared" si="15"/>
        <v>0</v>
      </c>
      <c r="R271" s="69">
        <f t="shared" si="16"/>
        <v>0</v>
      </c>
      <c r="S271" s="68">
        <f t="shared" si="17"/>
        <v>0</v>
      </c>
      <c r="T271" s="69">
        <f t="shared" si="18"/>
        <v>0</v>
      </c>
      <c r="U271" s="65">
        <f t="shared" si="19"/>
        <v>0</v>
      </c>
      <c r="V271" s="58">
        <f t="shared" si="20"/>
        <v>0</v>
      </c>
    </row>
    <row r="272" spans="2:22" ht="13.5" customHeight="1">
      <c r="B272" s="62">
        <f t="shared" si="0"/>
        <v>246</v>
      </c>
      <c r="C272" s="68">
        <f t="shared" si="1"/>
        <v>0</v>
      </c>
      <c r="D272" s="69">
        <f t="shared" si="2"/>
        <v>0</v>
      </c>
      <c r="E272" s="68">
        <f t="shared" si="3"/>
        <v>0</v>
      </c>
      <c r="F272" s="69">
        <f t="shared" si="4"/>
        <v>0</v>
      </c>
      <c r="G272" s="68">
        <f t="shared" si="5"/>
        <v>0</v>
      </c>
      <c r="H272" s="69">
        <f t="shared" si="6"/>
        <v>0</v>
      </c>
      <c r="I272" s="68">
        <f t="shared" si="7"/>
        <v>0</v>
      </c>
      <c r="J272" s="69">
        <f t="shared" si="8"/>
        <v>0</v>
      </c>
      <c r="K272" s="68">
        <f t="shared" si="9"/>
        <v>0</v>
      </c>
      <c r="L272" s="69">
        <f t="shared" si="10"/>
        <v>0</v>
      </c>
      <c r="M272" s="68">
        <f t="shared" si="11"/>
        <v>0</v>
      </c>
      <c r="N272" s="69">
        <f t="shared" si="12"/>
        <v>0</v>
      </c>
      <c r="O272" s="68">
        <f t="shared" si="13"/>
        <v>0</v>
      </c>
      <c r="P272" s="69">
        <f t="shared" si="14"/>
        <v>0</v>
      </c>
      <c r="Q272" s="68">
        <f t="shared" si="15"/>
        <v>0</v>
      </c>
      <c r="R272" s="69">
        <f t="shared" si="16"/>
        <v>0</v>
      </c>
      <c r="S272" s="68">
        <f t="shared" si="17"/>
        <v>0</v>
      </c>
      <c r="T272" s="69">
        <f t="shared" si="18"/>
        <v>0</v>
      </c>
      <c r="U272" s="65">
        <f t="shared" si="19"/>
        <v>0</v>
      </c>
      <c r="V272" s="58">
        <f t="shared" si="20"/>
        <v>0</v>
      </c>
    </row>
    <row r="273" spans="2:22" ht="13.5" customHeight="1">
      <c r="B273" s="62">
        <f t="shared" si="0"/>
        <v>247</v>
      </c>
      <c r="C273" s="68">
        <f t="shared" si="1"/>
        <v>0</v>
      </c>
      <c r="D273" s="69">
        <f t="shared" si="2"/>
        <v>0</v>
      </c>
      <c r="E273" s="68">
        <f t="shared" si="3"/>
        <v>0</v>
      </c>
      <c r="F273" s="69">
        <f t="shared" si="4"/>
        <v>0</v>
      </c>
      <c r="G273" s="68">
        <f t="shared" si="5"/>
        <v>0</v>
      </c>
      <c r="H273" s="69">
        <f t="shared" si="6"/>
        <v>0</v>
      </c>
      <c r="I273" s="68">
        <f t="shared" si="7"/>
        <v>0</v>
      </c>
      <c r="J273" s="69">
        <f t="shared" si="8"/>
        <v>0</v>
      </c>
      <c r="K273" s="68">
        <f t="shared" si="9"/>
        <v>0</v>
      </c>
      <c r="L273" s="69">
        <f t="shared" si="10"/>
        <v>0</v>
      </c>
      <c r="M273" s="68">
        <f t="shared" si="11"/>
        <v>0</v>
      </c>
      <c r="N273" s="69">
        <f t="shared" si="12"/>
        <v>0</v>
      </c>
      <c r="O273" s="68">
        <f t="shared" si="13"/>
        <v>0</v>
      </c>
      <c r="P273" s="69">
        <f t="shared" si="14"/>
        <v>0</v>
      </c>
      <c r="Q273" s="68">
        <f t="shared" si="15"/>
        <v>0</v>
      </c>
      <c r="R273" s="69">
        <f t="shared" si="16"/>
        <v>0</v>
      </c>
      <c r="S273" s="68">
        <f t="shared" si="17"/>
        <v>0</v>
      </c>
      <c r="T273" s="69">
        <f t="shared" si="18"/>
        <v>0</v>
      </c>
      <c r="U273" s="65">
        <f t="shared" si="19"/>
        <v>0</v>
      </c>
      <c r="V273" s="58">
        <f t="shared" si="20"/>
        <v>0</v>
      </c>
    </row>
    <row r="274" spans="2:22" ht="13.5" customHeight="1">
      <c r="B274" s="62">
        <f t="shared" si="0"/>
        <v>248</v>
      </c>
      <c r="C274" s="68">
        <f t="shared" si="1"/>
        <v>0</v>
      </c>
      <c r="D274" s="69">
        <f t="shared" si="2"/>
        <v>0</v>
      </c>
      <c r="E274" s="68">
        <f t="shared" si="3"/>
        <v>0</v>
      </c>
      <c r="F274" s="69">
        <f t="shared" si="4"/>
        <v>0</v>
      </c>
      <c r="G274" s="68">
        <f t="shared" si="5"/>
        <v>0</v>
      </c>
      <c r="H274" s="69">
        <f t="shared" si="6"/>
        <v>0</v>
      </c>
      <c r="I274" s="68">
        <f t="shared" si="7"/>
        <v>0</v>
      </c>
      <c r="J274" s="69">
        <f t="shared" si="8"/>
        <v>0</v>
      </c>
      <c r="K274" s="68">
        <f t="shared" si="9"/>
        <v>0</v>
      </c>
      <c r="L274" s="69">
        <f t="shared" si="10"/>
        <v>0</v>
      </c>
      <c r="M274" s="68">
        <f t="shared" si="11"/>
        <v>0</v>
      </c>
      <c r="N274" s="69">
        <f t="shared" si="12"/>
        <v>0</v>
      </c>
      <c r="O274" s="68">
        <f t="shared" si="13"/>
        <v>0</v>
      </c>
      <c r="P274" s="69">
        <f t="shared" si="14"/>
        <v>0</v>
      </c>
      <c r="Q274" s="68">
        <f t="shared" si="15"/>
        <v>0</v>
      </c>
      <c r="R274" s="69">
        <f t="shared" si="16"/>
        <v>0</v>
      </c>
      <c r="S274" s="68">
        <f t="shared" si="17"/>
        <v>0</v>
      </c>
      <c r="T274" s="69">
        <f t="shared" si="18"/>
        <v>0</v>
      </c>
      <c r="U274" s="65">
        <f t="shared" si="19"/>
        <v>0</v>
      </c>
      <c r="V274" s="58">
        <f t="shared" si="20"/>
        <v>0</v>
      </c>
    </row>
    <row r="275" spans="2:22" ht="13.5" customHeight="1">
      <c r="B275" s="62">
        <f t="shared" si="0"/>
        <v>249</v>
      </c>
      <c r="C275" s="68">
        <f t="shared" si="1"/>
        <v>0</v>
      </c>
      <c r="D275" s="69">
        <f t="shared" si="2"/>
        <v>0</v>
      </c>
      <c r="E275" s="68">
        <f t="shared" si="3"/>
        <v>0</v>
      </c>
      <c r="F275" s="69">
        <f t="shared" si="4"/>
        <v>0</v>
      </c>
      <c r="G275" s="68">
        <f t="shared" si="5"/>
        <v>0</v>
      </c>
      <c r="H275" s="69">
        <f t="shared" si="6"/>
        <v>0</v>
      </c>
      <c r="I275" s="68">
        <f t="shared" si="7"/>
        <v>0</v>
      </c>
      <c r="J275" s="69">
        <f t="shared" si="8"/>
        <v>0</v>
      </c>
      <c r="K275" s="68">
        <f t="shared" si="9"/>
        <v>0</v>
      </c>
      <c r="L275" s="69">
        <f t="shared" si="10"/>
        <v>0</v>
      </c>
      <c r="M275" s="68">
        <f t="shared" si="11"/>
        <v>0</v>
      </c>
      <c r="N275" s="69">
        <f t="shared" si="12"/>
        <v>0</v>
      </c>
      <c r="O275" s="68">
        <f t="shared" si="13"/>
        <v>0</v>
      </c>
      <c r="P275" s="69">
        <f t="shared" si="14"/>
        <v>0</v>
      </c>
      <c r="Q275" s="68">
        <f t="shared" si="15"/>
        <v>0</v>
      </c>
      <c r="R275" s="69">
        <f t="shared" si="16"/>
        <v>0</v>
      </c>
      <c r="S275" s="68">
        <f t="shared" si="17"/>
        <v>0</v>
      </c>
      <c r="T275" s="69">
        <f t="shared" si="18"/>
        <v>0</v>
      </c>
      <c r="U275" s="65">
        <f t="shared" si="19"/>
        <v>0</v>
      </c>
      <c r="V275" s="58">
        <f t="shared" si="20"/>
        <v>0</v>
      </c>
    </row>
    <row r="276" spans="2:22" ht="13.5" customHeight="1">
      <c r="B276" s="62">
        <f t="shared" si="0"/>
        <v>250</v>
      </c>
      <c r="C276" s="68">
        <f t="shared" si="1"/>
        <v>0</v>
      </c>
      <c r="D276" s="69">
        <f t="shared" si="2"/>
        <v>0</v>
      </c>
      <c r="E276" s="68">
        <f t="shared" si="3"/>
        <v>0</v>
      </c>
      <c r="F276" s="69">
        <f t="shared" si="4"/>
        <v>0</v>
      </c>
      <c r="G276" s="68">
        <f t="shared" si="5"/>
        <v>0</v>
      </c>
      <c r="H276" s="69">
        <f t="shared" si="6"/>
        <v>0</v>
      </c>
      <c r="I276" s="68">
        <f t="shared" si="7"/>
        <v>0</v>
      </c>
      <c r="J276" s="69">
        <f t="shared" si="8"/>
        <v>0</v>
      </c>
      <c r="K276" s="68">
        <f t="shared" si="9"/>
        <v>0</v>
      </c>
      <c r="L276" s="69">
        <f t="shared" si="10"/>
        <v>0</v>
      </c>
      <c r="M276" s="68">
        <f t="shared" si="11"/>
        <v>0</v>
      </c>
      <c r="N276" s="69">
        <f t="shared" si="12"/>
        <v>0</v>
      </c>
      <c r="O276" s="68">
        <f t="shared" si="13"/>
        <v>0</v>
      </c>
      <c r="P276" s="69">
        <f t="shared" si="14"/>
        <v>0</v>
      </c>
      <c r="Q276" s="68">
        <f t="shared" si="15"/>
        <v>0</v>
      </c>
      <c r="R276" s="69">
        <f t="shared" si="16"/>
        <v>0</v>
      </c>
      <c r="S276" s="68">
        <f t="shared" si="17"/>
        <v>0</v>
      </c>
      <c r="T276" s="69">
        <f t="shared" si="18"/>
        <v>0</v>
      </c>
      <c r="U276" s="65">
        <f t="shared" si="19"/>
        <v>0</v>
      </c>
      <c r="V276" s="58">
        <f t="shared" si="20"/>
        <v>0</v>
      </c>
    </row>
    <row r="277" spans="2:22" ht="13.5" customHeight="1">
      <c r="B277" s="62">
        <f t="shared" si="0"/>
        <v>251</v>
      </c>
      <c r="C277" s="68">
        <f t="shared" si="1"/>
        <v>0</v>
      </c>
      <c r="D277" s="69">
        <f t="shared" si="2"/>
        <v>0</v>
      </c>
      <c r="E277" s="68">
        <f t="shared" si="3"/>
        <v>0</v>
      </c>
      <c r="F277" s="69">
        <f t="shared" si="4"/>
        <v>0</v>
      </c>
      <c r="G277" s="68">
        <f t="shared" si="5"/>
        <v>0</v>
      </c>
      <c r="H277" s="69">
        <f t="shared" si="6"/>
        <v>0</v>
      </c>
      <c r="I277" s="68">
        <f t="shared" si="7"/>
        <v>0</v>
      </c>
      <c r="J277" s="69">
        <f t="shared" si="8"/>
        <v>0</v>
      </c>
      <c r="K277" s="68">
        <f t="shared" si="9"/>
        <v>0</v>
      </c>
      <c r="L277" s="69">
        <f t="shared" si="10"/>
        <v>0</v>
      </c>
      <c r="M277" s="68">
        <f t="shared" si="11"/>
        <v>0</v>
      </c>
      <c r="N277" s="69">
        <f t="shared" si="12"/>
        <v>0</v>
      </c>
      <c r="O277" s="68">
        <f t="shared" si="13"/>
        <v>0</v>
      </c>
      <c r="P277" s="69">
        <f t="shared" si="14"/>
        <v>0</v>
      </c>
      <c r="Q277" s="68">
        <f t="shared" si="15"/>
        <v>0</v>
      </c>
      <c r="R277" s="69">
        <f t="shared" si="16"/>
        <v>0</v>
      </c>
      <c r="S277" s="68">
        <f t="shared" si="17"/>
        <v>0</v>
      </c>
      <c r="T277" s="69">
        <f t="shared" si="18"/>
        <v>0</v>
      </c>
      <c r="U277" s="65">
        <f t="shared" si="19"/>
        <v>0</v>
      </c>
      <c r="V277" s="58">
        <f t="shared" si="20"/>
        <v>0</v>
      </c>
    </row>
    <row r="278" spans="2:22" ht="13.5" customHeight="1">
      <c r="B278" s="62">
        <f t="shared" si="0"/>
        <v>252</v>
      </c>
      <c r="C278" s="68">
        <f t="shared" si="1"/>
        <v>0</v>
      </c>
      <c r="D278" s="69">
        <f t="shared" si="2"/>
        <v>0</v>
      </c>
      <c r="E278" s="68">
        <f t="shared" si="3"/>
        <v>0</v>
      </c>
      <c r="F278" s="69">
        <f t="shared" si="4"/>
        <v>0</v>
      </c>
      <c r="G278" s="68">
        <f t="shared" si="5"/>
        <v>0</v>
      </c>
      <c r="H278" s="69">
        <f t="shared" si="6"/>
        <v>0</v>
      </c>
      <c r="I278" s="68">
        <f t="shared" si="7"/>
        <v>0</v>
      </c>
      <c r="J278" s="69">
        <f t="shared" si="8"/>
        <v>0</v>
      </c>
      <c r="K278" s="68">
        <f t="shared" si="9"/>
        <v>0</v>
      </c>
      <c r="L278" s="69">
        <f t="shared" si="10"/>
        <v>0</v>
      </c>
      <c r="M278" s="68">
        <f t="shared" si="11"/>
        <v>0</v>
      </c>
      <c r="N278" s="69">
        <f t="shared" si="12"/>
        <v>0</v>
      </c>
      <c r="O278" s="68">
        <f t="shared" si="13"/>
        <v>0</v>
      </c>
      <c r="P278" s="69">
        <f t="shared" si="14"/>
        <v>0</v>
      </c>
      <c r="Q278" s="68">
        <f t="shared" si="15"/>
        <v>0</v>
      </c>
      <c r="R278" s="69">
        <f t="shared" si="16"/>
        <v>0</v>
      </c>
      <c r="S278" s="68">
        <f t="shared" si="17"/>
        <v>0</v>
      </c>
      <c r="T278" s="69">
        <f t="shared" si="18"/>
        <v>0</v>
      </c>
      <c r="U278" s="65">
        <f t="shared" si="19"/>
        <v>0</v>
      </c>
      <c r="V278" s="58">
        <f t="shared" si="20"/>
        <v>0</v>
      </c>
    </row>
    <row r="279" spans="2:22" ht="13.5" customHeight="1">
      <c r="B279" s="63">
        <f t="shared" si="0"/>
        <v>253</v>
      </c>
      <c r="C279" s="70">
        <f t="shared" si="1"/>
        <v>0</v>
      </c>
      <c r="D279" s="71">
        <f t="shared" si="2"/>
        <v>0</v>
      </c>
      <c r="E279" s="70">
        <f t="shared" si="3"/>
        <v>0</v>
      </c>
      <c r="F279" s="71">
        <f t="shared" si="4"/>
        <v>0</v>
      </c>
      <c r="G279" s="70">
        <f t="shared" si="5"/>
        <v>0</v>
      </c>
      <c r="H279" s="71">
        <f t="shared" si="6"/>
        <v>0</v>
      </c>
      <c r="I279" s="70">
        <f t="shared" si="7"/>
        <v>0</v>
      </c>
      <c r="J279" s="71">
        <f t="shared" si="8"/>
        <v>0</v>
      </c>
      <c r="K279" s="70">
        <f t="shared" si="9"/>
        <v>0</v>
      </c>
      <c r="L279" s="71">
        <f t="shared" si="10"/>
        <v>0</v>
      </c>
      <c r="M279" s="68">
        <f t="shared" si="11"/>
        <v>0</v>
      </c>
      <c r="N279" s="71">
        <f t="shared" si="12"/>
        <v>0</v>
      </c>
      <c r="O279" s="68">
        <f t="shared" si="13"/>
        <v>0</v>
      </c>
      <c r="P279" s="71">
        <f t="shared" si="14"/>
        <v>0</v>
      </c>
      <c r="Q279" s="68">
        <f t="shared" si="15"/>
        <v>0</v>
      </c>
      <c r="R279" s="71">
        <f t="shared" si="16"/>
        <v>0</v>
      </c>
      <c r="S279" s="68">
        <f t="shared" si="17"/>
        <v>0</v>
      </c>
      <c r="T279" s="71">
        <f t="shared" si="18"/>
        <v>0</v>
      </c>
      <c r="U279" s="65">
        <f t="shared" si="19"/>
        <v>0</v>
      </c>
      <c r="V279" s="59">
        <f t="shared" si="20"/>
        <v>0</v>
      </c>
    </row>
    <row r="280" spans="2:22" ht="13.5" customHeight="1">
      <c r="B280" s="63">
        <f t="shared" si="0"/>
        <v>254</v>
      </c>
      <c r="C280" s="70">
        <f t="shared" si="1"/>
        <v>0</v>
      </c>
      <c r="D280" s="71">
        <f t="shared" si="2"/>
        <v>0</v>
      </c>
      <c r="E280" s="70">
        <f t="shared" si="3"/>
        <v>0</v>
      </c>
      <c r="F280" s="71">
        <f t="shared" si="4"/>
        <v>0</v>
      </c>
      <c r="G280" s="70">
        <f t="shared" si="5"/>
        <v>0</v>
      </c>
      <c r="H280" s="71">
        <f t="shared" si="6"/>
        <v>0</v>
      </c>
      <c r="I280" s="70">
        <f t="shared" si="7"/>
        <v>0</v>
      </c>
      <c r="J280" s="71">
        <f t="shared" si="8"/>
        <v>0</v>
      </c>
      <c r="K280" s="70">
        <f t="shared" si="9"/>
        <v>0</v>
      </c>
      <c r="L280" s="71">
        <f t="shared" si="10"/>
        <v>0</v>
      </c>
      <c r="M280" s="68">
        <f t="shared" si="11"/>
        <v>0</v>
      </c>
      <c r="N280" s="71">
        <f t="shared" si="12"/>
        <v>0</v>
      </c>
      <c r="O280" s="68">
        <f t="shared" si="13"/>
        <v>0</v>
      </c>
      <c r="P280" s="71">
        <f t="shared" si="14"/>
        <v>0</v>
      </c>
      <c r="Q280" s="68">
        <f t="shared" si="15"/>
        <v>0</v>
      </c>
      <c r="R280" s="71">
        <f t="shared" si="16"/>
        <v>0</v>
      </c>
      <c r="S280" s="68">
        <f t="shared" si="17"/>
        <v>0</v>
      </c>
      <c r="T280" s="71">
        <f t="shared" si="18"/>
        <v>0</v>
      </c>
      <c r="U280" s="65">
        <f t="shared" si="19"/>
        <v>0</v>
      </c>
      <c r="V280" s="59">
        <f t="shared" si="20"/>
        <v>0</v>
      </c>
    </row>
    <row r="281" spans="2:22" ht="13.5" customHeight="1">
      <c r="B281" s="63">
        <f t="shared" si="0"/>
        <v>255</v>
      </c>
      <c r="C281" s="70">
        <f t="shared" si="1"/>
        <v>0</v>
      </c>
      <c r="D281" s="71">
        <f t="shared" si="2"/>
        <v>0</v>
      </c>
      <c r="E281" s="70">
        <f t="shared" si="3"/>
        <v>0</v>
      </c>
      <c r="F281" s="71">
        <f t="shared" si="4"/>
        <v>0</v>
      </c>
      <c r="G281" s="70">
        <f t="shared" si="5"/>
        <v>0</v>
      </c>
      <c r="H281" s="71">
        <f t="shared" si="6"/>
        <v>0</v>
      </c>
      <c r="I281" s="70">
        <f t="shared" si="7"/>
        <v>0</v>
      </c>
      <c r="J281" s="71">
        <f t="shared" si="8"/>
        <v>0</v>
      </c>
      <c r="K281" s="70">
        <f t="shared" si="9"/>
        <v>0</v>
      </c>
      <c r="L281" s="71">
        <f t="shared" si="10"/>
        <v>0</v>
      </c>
      <c r="M281" s="68">
        <f t="shared" si="11"/>
        <v>0</v>
      </c>
      <c r="N281" s="71">
        <f t="shared" si="12"/>
        <v>0</v>
      </c>
      <c r="O281" s="68">
        <f t="shared" si="13"/>
        <v>0</v>
      </c>
      <c r="P281" s="71">
        <f t="shared" si="14"/>
        <v>0</v>
      </c>
      <c r="Q281" s="68">
        <f t="shared" si="15"/>
        <v>0</v>
      </c>
      <c r="R281" s="71">
        <f t="shared" si="16"/>
        <v>0</v>
      </c>
      <c r="S281" s="68">
        <f t="shared" si="17"/>
        <v>0</v>
      </c>
      <c r="T281" s="71">
        <f t="shared" si="18"/>
        <v>0</v>
      </c>
      <c r="U281" s="65">
        <f t="shared" si="19"/>
        <v>0</v>
      </c>
      <c r="V281" s="59">
        <f t="shared" si="20"/>
        <v>0</v>
      </c>
    </row>
    <row r="282" spans="2:22" ht="13.5" customHeight="1">
      <c r="B282" s="63">
        <f t="shared" si="0"/>
        <v>256</v>
      </c>
      <c r="C282" s="70">
        <f t="shared" si="1"/>
        <v>0</v>
      </c>
      <c r="D282" s="71">
        <f t="shared" si="2"/>
        <v>0</v>
      </c>
      <c r="E282" s="70">
        <f t="shared" si="3"/>
        <v>0</v>
      </c>
      <c r="F282" s="71">
        <f t="shared" si="4"/>
        <v>0</v>
      </c>
      <c r="G282" s="70">
        <f t="shared" si="5"/>
        <v>0</v>
      </c>
      <c r="H282" s="71">
        <f t="shared" si="6"/>
        <v>0</v>
      </c>
      <c r="I282" s="70">
        <f t="shared" si="7"/>
        <v>0</v>
      </c>
      <c r="J282" s="71">
        <f t="shared" si="8"/>
        <v>0</v>
      </c>
      <c r="K282" s="70">
        <f t="shared" si="9"/>
        <v>0</v>
      </c>
      <c r="L282" s="71">
        <f t="shared" si="10"/>
        <v>0</v>
      </c>
      <c r="M282" s="68">
        <f t="shared" si="11"/>
        <v>0</v>
      </c>
      <c r="N282" s="71">
        <f t="shared" si="12"/>
        <v>0</v>
      </c>
      <c r="O282" s="68">
        <f t="shared" si="13"/>
        <v>0</v>
      </c>
      <c r="P282" s="71">
        <f t="shared" si="14"/>
        <v>0</v>
      </c>
      <c r="Q282" s="68">
        <f t="shared" si="15"/>
        <v>0</v>
      </c>
      <c r="R282" s="71">
        <f t="shared" si="16"/>
        <v>0</v>
      </c>
      <c r="S282" s="68">
        <f t="shared" si="17"/>
        <v>0</v>
      </c>
      <c r="T282" s="71">
        <f t="shared" si="18"/>
        <v>0</v>
      </c>
      <c r="U282" s="65">
        <f t="shared" si="19"/>
        <v>0</v>
      </c>
      <c r="V282" s="59">
        <f t="shared" si="20"/>
        <v>0</v>
      </c>
    </row>
    <row r="283" spans="2:22" ht="13.5" customHeight="1">
      <c r="B283" s="63">
        <f t="shared" ref="B283:B386" si="21">B282+1</f>
        <v>257</v>
      </c>
      <c r="C283" s="70">
        <f t="shared" ref="C283:C386" si="22">IF((D282-$D$18-$D$23)&lt;=0,($D$18+(D282-$D$18)),($D$18+$D$23))</f>
        <v>0</v>
      </c>
      <c r="D283" s="71">
        <f t="shared" ref="D283:D386" si="23">IF((D282-C283)&lt;=0.0001,0,(D282-C283)*(1+(D$24/12)))</f>
        <v>0</v>
      </c>
      <c r="E283" s="70">
        <f t="shared" ref="E283:E386" si="24">IF(AND(((F282-$D$18+C283-F$23-D$23)&lt;=0),D283=0),F282,IF(D283=0,$D$18-C283+F$23+D$23,F$23))</f>
        <v>0</v>
      </c>
      <c r="F283" s="71">
        <f t="shared" ref="F283:F386" si="25">IF((F282-E283)&lt;=0.0001,0,(F282-E283)*(1+(F$24/12)))</f>
        <v>0</v>
      </c>
      <c r="G283" s="70">
        <f t="shared" ref="G283:G386" si="26">IF(AND(((H282-$D$18+E283+C283-H$23-F$23-D$23)&lt;=0),F283+D283=0),H282,IF(H$23&gt;=H282,H282,IF(AND(F283=0,D283=0),$D$18-E283-C283+H$23+F$23+D$23,H$23)))</f>
        <v>0</v>
      </c>
      <c r="H283" s="71">
        <f t="shared" ref="H283:H386" si="27">IF((H282-G283)&lt;=0.0001,0,(H282-G283)*(1+(H$24/12)))</f>
        <v>0</v>
      </c>
      <c r="I283" s="70">
        <f t="shared" ref="I283:I386" si="28">IF(AND(((J282-$D$18+G283+E283+C283-J$23-H$23-F$23-D$23)&lt;=0),H283+F283+D283=0),J282,IF(J$23&gt;=J282,J282, IF(AND(H283=0,F283=0,D283=0),$D$18-G283-E283-C283+J$23+H$23+F$23+D$23,J$23)))</f>
        <v>0</v>
      </c>
      <c r="J283" s="71">
        <f t="shared" ref="J283:J386" si="29">IF((J282-I283)&lt;=0.0001,0,(J282-I283)*(1+(J$24/12)))</f>
        <v>0</v>
      </c>
      <c r="K283" s="70">
        <f t="shared" ref="K283:K386" si="30">IF(AND(((L282-$D$18+I283+G283+E283+C283-L$23-J$23-H$23-F$23-D$23)&lt;=0),J283+H283+F283+D283=0),L282,IF(L$23&gt;=L282,L282,IF(AND(J283=0,H283=0,F283=0,D283=0),$D$18-I283-G283-E283-C283+L$23+J$23+H$23+F$23+D$23,L$23)))</f>
        <v>0</v>
      </c>
      <c r="L283" s="71">
        <f t="shared" ref="L283:L386" si="31">IF((L282-K283)&lt;=0.0001,0,(L282-K283)*(1+(L$24/12)))</f>
        <v>0</v>
      </c>
      <c r="M283" s="68">
        <f t="shared" ref="M283:M386" si="32">IF(AND(((N282-$D$18+K283+I283+G283+E283-N$23-L$23-J$23-H$23-F$23-D$23)&lt;=0),L283+J283+H283+F283+D283=0),N282,IF(N$23&gt;=N282,N282,IF(AND(L283=0,J283=0,H283=0,F283=0, D283=0),$D$18-K283-I283-G283-E283+N$23+L$23+J$23+H$23+F$23+D$23,N$23)))</f>
        <v>0</v>
      </c>
      <c r="N283" s="71">
        <f t="shared" ref="N283:N386" si="33">IF((N282-M283)&lt;=0.0001,0,(N282-M283)*(1+(N$24/12)))</f>
        <v>0</v>
      </c>
      <c r="O283" s="68">
        <f t="shared" ref="O283:O386" si="34">IF(AND(((P282-$D$18+M283+K283+I283+G283-P$23-N$23-L$23-J$23-H$23-F$23-D$23)&lt;=0),N283+L283+J283+H283+F283+D283=0),P282,IF(P$23&gt;=P282,P282,IF(AND(N283=0,L283=0,J283=0,H283=0,F283=0,D283=0),$D$18-M283-K283-I283-G283+P$23+N$23+L$23+J$23+H$23+F$23+D$23,P$23)))</f>
        <v>0</v>
      </c>
      <c r="P283" s="71">
        <f t="shared" ref="P283:P386" si="35">IF((P282-O283)&lt;=0.0001,0,(P282-O283)*(1+(P$24/12)))</f>
        <v>0</v>
      </c>
      <c r="Q283" s="68">
        <f t="shared" ref="Q283:Q386" si="36">IF(AND(((R282-$D$18+O283+M283+K283+I283-R$23-P$23-N$23-L$23-J$23-H$23-F$23-D$23)&lt;=0),P283+N283+L283+J283+H283+F283+D283=0),R282,IF(R$23&gt;=R282,R282,IF(AND(P283=0,N283=0,L283=0,J283=0,H283=0,F283=0,D283=0),$D$18-O283-M283-K283-I283+R$23+P$23+N$23+L$23+J$23+H$23+F$23+D$23,R$23)))</f>
        <v>0</v>
      </c>
      <c r="R283" s="71">
        <f t="shared" ref="R283:R386" si="37">IF((R282-Q283)&lt;=0.0001,0,(R282-Q283)*(1+(R$24/12)))</f>
        <v>0</v>
      </c>
      <c r="S283" s="68">
        <f t="shared" ref="S283:S386" si="38">IF(AND(((T282-$D$18+Q283+O283+M283+K283-T$23-R$23-P$23-N$23-L$23-J$23-H$23-F$23-D$23)&lt;=0),R283+P283+N283+L283+J283+H283+F283+D283=0),T282,IF(T$23&gt;=T282,T282,IF(AND(R283=0,P283=0,N283=0,L283=0,J283=0,H283=0,F283=0,D283=0),$D$18-Q283-O283-M283-K283+T$23+R$23+P$23+N$23+L$23+J$23+H$23+F$23+D$23,T$23)))</f>
        <v>0</v>
      </c>
      <c r="T283" s="71">
        <f t="shared" ref="T283:T386" si="39">IF((T282-S283)&lt;=0.0001,0,(T282-S283)*(1+(T$24/12)))</f>
        <v>0</v>
      </c>
      <c r="U283" s="65">
        <f t="shared" ref="U283:U386" si="40">IF(AND(((V282-$D$18+S283+Q283+O283+M283-V$23-T$23-R$23-P$23-N$23-L$23-J$23-H$23-F$23-D$23)&lt;=0),T283+R283+P283+N283+L283+J283+H283+F283+D283=0),V282,IF(V$23&gt;=V282,V282,IF(AND(T283=0,R283=0,P283=0,N283=0,L283=0,J283=0,H283=0,F283=0,D283=0),$D$18-S283-Q283-O283-M283+V$23+T$23+R$23+P$23+N$23+L$23+J$23+H$23+F$23+D$23,V$23)))</f>
        <v>0</v>
      </c>
      <c r="V283" s="59">
        <f t="shared" ref="V283:V386" si="41">IF((V282-U283)&lt;=0.0001,0,(V282-U283)*(1+(V$24/12)))</f>
        <v>0</v>
      </c>
    </row>
    <row r="284" spans="2:22" ht="13.5" customHeight="1">
      <c r="B284" s="63">
        <f t="shared" si="21"/>
        <v>258</v>
      </c>
      <c r="C284" s="70">
        <f t="shared" si="22"/>
        <v>0</v>
      </c>
      <c r="D284" s="71">
        <f t="shared" si="23"/>
        <v>0</v>
      </c>
      <c r="E284" s="70">
        <f t="shared" si="24"/>
        <v>0</v>
      </c>
      <c r="F284" s="71">
        <f t="shared" si="25"/>
        <v>0</v>
      </c>
      <c r="G284" s="70">
        <f t="shared" si="26"/>
        <v>0</v>
      </c>
      <c r="H284" s="71">
        <f t="shared" si="27"/>
        <v>0</v>
      </c>
      <c r="I284" s="70">
        <f t="shared" si="28"/>
        <v>0</v>
      </c>
      <c r="J284" s="71">
        <f t="shared" si="29"/>
        <v>0</v>
      </c>
      <c r="K284" s="70">
        <f t="shared" si="30"/>
        <v>0</v>
      </c>
      <c r="L284" s="71">
        <f t="shared" si="31"/>
        <v>0</v>
      </c>
      <c r="M284" s="68">
        <f t="shared" si="32"/>
        <v>0</v>
      </c>
      <c r="N284" s="71">
        <f t="shared" si="33"/>
        <v>0</v>
      </c>
      <c r="O284" s="68">
        <f t="shared" si="34"/>
        <v>0</v>
      </c>
      <c r="P284" s="71">
        <f t="shared" si="35"/>
        <v>0</v>
      </c>
      <c r="Q284" s="68">
        <f t="shared" si="36"/>
        <v>0</v>
      </c>
      <c r="R284" s="71">
        <f t="shared" si="37"/>
        <v>0</v>
      </c>
      <c r="S284" s="68">
        <f t="shared" si="38"/>
        <v>0</v>
      </c>
      <c r="T284" s="71">
        <f t="shared" si="39"/>
        <v>0</v>
      </c>
      <c r="U284" s="65">
        <f t="shared" si="40"/>
        <v>0</v>
      </c>
      <c r="V284" s="59">
        <f t="shared" si="41"/>
        <v>0</v>
      </c>
    </row>
    <row r="285" spans="2:22" ht="13.5" customHeight="1">
      <c r="B285" s="63">
        <f t="shared" si="21"/>
        <v>259</v>
      </c>
      <c r="C285" s="70">
        <f t="shared" si="22"/>
        <v>0</v>
      </c>
      <c r="D285" s="71">
        <f t="shared" si="23"/>
        <v>0</v>
      </c>
      <c r="E285" s="70">
        <f t="shared" si="24"/>
        <v>0</v>
      </c>
      <c r="F285" s="71">
        <f t="shared" si="25"/>
        <v>0</v>
      </c>
      <c r="G285" s="70">
        <f t="shared" si="26"/>
        <v>0</v>
      </c>
      <c r="H285" s="71">
        <f t="shared" si="27"/>
        <v>0</v>
      </c>
      <c r="I285" s="70">
        <f t="shared" si="28"/>
        <v>0</v>
      </c>
      <c r="J285" s="71">
        <f t="shared" si="29"/>
        <v>0</v>
      </c>
      <c r="K285" s="70">
        <f t="shared" si="30"/>
        <v>0</v>
      </c>
      <c r="L285" s="71">
        <f t="shared" si="31"/>
        <v>0</v>
      </c>
      <c r="M285" s="68">
        <f t="shared" si="32"/>
        <v>0</v>
      </c>
      <c r="N285" s="71">
        <f t="shared" si="33"/>
        <v>0</v>
      </c>
      <c r="O285" s="68">
        <f t="shared" si="34"/>
        <v>0</v>
      </c>
      <c r="P285" s="71">
        <f t="shared" si="35"/>
        <v>0</v>
      </c>
      <c r="Q285" s="68">
        <f t="shared" si="36"/>
        <v>0</v>
      </c>
      <c r="R285" s="71">
        <f t="shared" si="37"/>
        <v>0</v>
      </c>
      <c r="S285" s="68">
        <f t="shared" si="38"/>
        <v>0</v>
      </c>
      <c r="T285" s="71">
        <f t="shared" si="39"/>
        <v>0</v>
      </c>
      <c r="U285" s="65">
        <f t="shared" si="40"/>
        <v>0</v>
      </c>
      <c r="V285" s="59">
        <f t="shared" si="41"/>
        <v>0</v>
      </c>
    </row>
    <row r="286" spans="2:22" ht="13.5" customHeight="1">
      <c r="B286" s="63">
        <f t="shared" si="21"/>
        <v>260</v>
      </c>
      <c r="C286" s="70">
        <f t="shared" si="22"/>
        <v>0</v>
      </c>
      <c r="D286" s="71">
        <f t="shared" si="23"/>
        <v>0</v>
      </c>
      <c r="E286" s="70">
        <f t="shared" si="24"/>
        <v>0</v>
      </c>
      <c r="F286" s="71">
        <f t="shared" si="25"/>
        <v>0</v>
      </c>
      <c r="G286" s="70">
        <f t="shared" si="26"/>
        <v>0</v>
      </c>
      <c r="H286" s="71">
        <f t="shared" si="27"/>
        <v>0</v>
      </c>
      <c r="I286" s="70">
        <f t="shared" si="28"/>
        <v>0</v>
      </c>
      <c r="J286" s="71">
        <f t="shared" si="29"/>
        <v>0</v>
      </c>
      <c r="K286" s="70">
        <f t="shared" si="30"/>
        <v>0</v>
      </c>
      <c r="L286" s="71">
        <f t="shared" si="31"/>
        <v>0</v>
      </c>
      <c r="M286" s="68">
        <f t="shared" si="32"/>
        <v>0</v>
      </c>
      <c r="N286" s="71">
        <f t="shared" si="33"/>
        <v>0</v>
      </c>
      <c r="O286" s="68">
        <f t="shared" si="34"/>
        <v>0</v>
      </c>
      <c r="P286" s="71">
        <f t="shared" si="35"/>
        <v>0</v>
      </c>
      <c r="Q286" s="68">
        <f t="shared" si="36"/>
        <v>0</v>
      </c>
      <c r="R286" s="71">
        <f t="shared" si="37"/>
        <v>0</v>
      </c>
      <c r="S286" s="68">
        <f t="shared" si="38"/>
        <v>0</v>
      </c>
      <c r="T286" s="71">
        <f t="shared" si="39"/>
        <v>0</v>
      </c>
      <c r="U286" s="65">
        <f t="shared" si="40"/>
        <v>0</v>
      </c>
      <c r="V286" s="59">
        <f t="shared" si="41"/>
        <v>0</v>
      </c>
    </row>
    <row r="287" spans="2:22" ht="13.5" customHeight="1">
      <c r="B287" s="63">
        <f t="shared" si="21"/>
        <v>261</v>
      </c>
      <c r="C287" s="70">
        <f t="shared" si="22"/>
        <v>0</v>
      </c>
      <c r="D287" s="71">
        <f t="shared" si="23"/>
        <v>0</v>
      </c>
      <c r="E287" s="70">
        <f t="shared" si="24"/>
        <v>0</v>
      </c>
      <c r="F287" s="71">
        <f t="shared" si="25"/>
        <v>0</v>
      </c>
      <c r="G287" s="70">
        <f t="shared" si="26"/>
        <v>0</v>
      </c>
      <c r="H287" s="71">
        <f t="shared" si="27"/>
        <v>0</v>
      </c>
      <c r="I287" s="70">
        <f t="shared" si="28"/>
        <v>0</v>
      </c>
      <c r="J287" s="71">
        <f t="shared" si="29"/>
        <v>0</v>
      </c>
      <c r="K287" s="70">
        <f t="shared" si="30"/>
        <v>0</v>
      </c>
      <c r="L287" s="71">
        <f t="shared" si="31"/>
        <v>0</v>
      </c>
      <c r="M287" s="68">
        <f t="shared" si="32"/>
        <v>0</v>
      </c>
      <c r="N287" s="71">
        <f t="shared" si="33"/>
        <v>0</v>
      </c>
      <c r="O287" s="68">
        <f t="shared" si="34"/>
        <v>0</v>
      </c>
      <c r="P287" s="71">
        <f t="shared" si="35"/>
        <v>0</v>
      </c>
      <c r="Q287" s="68">
        <f t="shared" si="36"/>
        <v>0</v>
      </c>
      <c r="R287" s="71">
        <f t="shared" si="37"/>
        <v>0</v>
      </c>
      <c r="S287" s="68">
        <f t="shared" si="38"/>
        <v>0</v>
      </c>
      <c r="T287" s="71">
        <f t="shared" si="39"/>
        <v>0</v>
      </c>
      <c r="U287" s="65">
        <f t="shared" si="40"/>
        <v>0</v>
      </c>
      <c r="V287" s="59">
        <f t="shared" si="41"/>
        <v>0</v>
      </c>
    </row>
    <row r="288" spans="2:22" ht="13.5" customHeight="1">
      <c r="B288" s="63">
        <f t="shared" si="21"/>
        <v>262</v>
      </c>
      <c r="C288" s="70">
        <f t="shared" si="22"/>
        <v>0</v>
      </c>
      <c r="D288" s="71">
        <f t="shared" si="23"/>
        <v>0</v>
      </c>
      <c r="E288" s="70">
        <f t="shared" si="24"/>
        <v>0</v>
      </c>
      <c r="F288" s="71">
        <f t="shared" si="25"/>
        <v>0</v>
      </c>
      <c r="G288" s="70">
        <f t="shared" si="26"/>
        <v>0</v>
      </c>
      <c r="H288" s="71">
        <f t="shared" si="27"/>
        <v>0</v>
      </c>
      <c r="I288" s="70">
        <f t="shared" si="28"/>
        <v>0</v>
      </c>
      <c r="J288" s="71">
        <f t="shared" si="29"/>
        <v>0</v>
      </c>
      <c r="K288" s="70">
        <f t="shared" si="30"/>
        <v>0</v>
      </c>
      <c r="L288" s="71">
        <f t="shared" si="31"/>
        <v>0</v>
      </c>
      <c r="M288" s="68">
        <f t="shared" si="32"/>
        <v>0</v>
      </c>
      <c r="N288" s="71">
        <f t="shared" si="33"/>
        <v>0</v>
      </c>
      <c r="O288" s="68">
        <f t="shared" si="34"/>
        <v>0</v>
      </c>
      <c r="P288" s="71">
        <f t="shared" si="35"/>
        <v>0</v>
      </c>
      <c r="Q288" s="68">
        <f t="shared" si="36"/>
        <v>0</v>
      </c>
      <c r="R288" s="71">
        <f t="shared" si="37"/>
        <v>0</v>
      </c>
      <c r="S288" s="68">
        <f t="shared" si="38"/>
        <v>0</v>
      </c>
      <c r="T288" s="71">
        <f t="shared" si="39"/>
        <v>0</v>
      </c>
      <c r="U288" s="65">
        <f t="shared" si="40"/>
        <v>0</v>
      </c>
      <c r="V288" s="59">
        <f t="shared" si="41"/>
        <v>0</v>
      </c>
    </row>
    <row r="289" spans="2:22" ht="13.5" customHeight="1">
      <c r="B289" s="63">
        <f t="shared" si="21"/>
        <v>263</v>
      </c>
      <c r="C289" s="70">
        <f t="shared" si="22"/>
        <v>0</v>
      </c>
      <c r="D289" s="71">
        <f t="shared" si="23"/>
        <v>0</v>
      </c>
      <c r="E289" s="70">
        <f t="shared" si="24"/>
        <v>0</v>
      </c>
      <c r="F289" s="71">
        <f t="shared" si="25"/>
        <v>0</v>
      </c>
      <c r="G289" s="70">
        <f t="shared" si="26"/>
        <v>0</v>
      </c>
      <c r="H289" s="71">
        <f t="shared" si="27"/>
        <v>0</v>
      </c>
      <c r="I289" s="70">
        <f t="shared" si="28"/>
        <v>0</v>
      </c>
      <c r="J289" s="71">
        <f t="shared" si="29"/>
        <v>0</v>
      </c>
      <c r="K289" s="70">
        <f t="shared" si="30"/>
        <v>0</v>
      </c>
      <c r="L289" s="71">
        <f t="shared" si="31"/>
        <v>0</v>
      </c>
      <c r="M289" s="68">
        <f t="shared" si="32"/>
        <v>0</v>
      </c>
      <c r="N289" s="71">
        <f t="shared" si="33"/>
        <v>0</v>
      </c>
      <c r="O289" s="68">
        <f t="shared" si="34"/>
        <v>0</v>
      </c>
      <c r="P289" s="71">
        <f t="shared" si="35"/>
        <v>0</v>
      </c>
      <c r="Q289" s="68">
        <f t="shared" si="36"/>
        <v>0</v>
      </c>
      <c r="R289" s="71">
        <f t="shared" si="37"/>
        <v>0</v>
      </c>
      <c r="S289" s="68">
        <f t="shared" si="38"/>
        <v>0</v>
      </c>
      <c r="T289" s="71">
        <f t="shared" si="39"/>
        <v>0</v>
      </c>
      <c r="U289" s="65">
        <f t="shared" si="40"/>
        <v>0</v>
      </c>
      <c r="V289" s="59">
        <f t="shared" si="41"/>
        <v>0</v>
      </c>
    </row>
    <row r="290" spans="2:22" ht="13.5" customHeight="1">
      <c r="B290" s="63">
        <f t="shared" si="21"/>
        <v>264</v>
      </c>
      <c r="C290" s="70">
        <f t="shared" si="22"/>
        <v>0</v>
      </c>
      <c r="D290" s="71">
        <f t="shared" si="23"/>
        <v>0</v>
      </c>
      <c r="E290" s="70">
        <f t="shared" si="24"/>
        <v>0</v>
      </c>
      <c r="F290" s="71">
        <f t="shared" si="25"/>
        <v>0</v>
      </c>
      <c r="G290" s="70">
        <f t="shared" si="26"/>
        <v>0</v>
      </c>
      <c r="H290" s="71">
        <f t="shared" si="27"/>
        <v>0</v>
      </c>
      <c r="I290" s="70">
        <f t="shared" si="28"/>
        <v>0</v>
      </c>
      <c r="J290" s="71">
        <f t="shared" si="29"/>
        <v>0</v>
      </c>
      <c r="K290" s="70">
        <f t="shared" si="30"/>
        <v>0</v>
      </c>
      <c r="L290" s="71">
        <f t="shared" si="31"/>
        <v>0</v>
      </c>
      <c r="M290" s="68">
        <f t="shared" si="32"/>
        <v>0</v>
      </c>
      <c r="N290" s="71">
        <f t="shared" si="33"/>
        <v>0</v>
      </c>
      <c r="O290" s="68">
        <f t="shared" si="34"/>
        <v>0</v>
      </c>
      <c r="P290" s="71">
        <f t="shared" si="35"/>
        <v>0</v>
      </c>
      <c r="Q290" s="68">
        <f t="shared" si="36"/>
        <v>0</v>
      </c>
      <c r="R290" s="71">
        <f t="shared" si="37"/>
        <v>0</v>
      </c>
      <c r="S290" s="68">
        <f t="shared" si="38"/>
        <v>0</v>
      </c>
      <c r="T290" s="71">
        <f t="shared" si="39"/>
        <v>0</v>
      </c>
      <c r="U290" s="65">
        <f t="shared" si="40"/>
        <v>0</v>
      </c>
      <c r="V290" s="59">
        <f t="shared" si="41"/>
        <v>0</v>
      </c>
    </row>
    <row r="291" spans="2:22" ht="13.5" customHeight="1">
      <c r="B291" s="63">
        <f t="shared" si="21"/>
        <v>265</v>
      </c>
      <c r="C291" s="70">
        <f t="shared" si="22"/>
        <v>0</v>
      </c>
      <c r="D291" s="71">
        <f t="shared" si="23"/>
        <v>0</v>
      </c>
      <c r="E291" s="70">
        <f t="shared" si="24"/>
        <v>0</v>
      </c>
      <c r="F291" s="71">
        <f t="shared" si="25"/>
        <v>0</v>
      </c>
      <c r="G291" s="70">
        <f t="shared" si="26"/>
        <v>0</v>
      </c>
      <c r="H291" s="71">
        <f t="shared" si="27"/>
        <v>0</v>
      </c>
      <c r="I291" s="70">
        <f t="shared" si="28"/>
        <v>0</v>
      </c>
      <c r="J291" s="71">
        <f t="shared" si="29"/>
        <v>0</v>
      </c>
      <c r="K291" s="70">
        <f t="shared" si="30"/>
        <v>0</v>
      </c>
      <c r="L291" s="71">
        <f t="shared" si="31"/>
        <v>0</v>
      </c>
      <c r="M291" s="68">
        <f t="shared" si="32"/>
        <v>0</v>
      </c>
      <c r="N291" s="71">
        <f t="shared" si="33"/>
        <v>0</v>
      </c>
      <c r="O291" s="68">
        <f t="shared" si="34"/>
        <v>0</v>
      </c>
      <c r="P291" s="71">
        <f t="shared" si="35"/>
        <v>0</v>
      </c>
      <c r="Q291" s="68">
        <f t="shared" si="36"/>
        <v>0</v>
      </c>
      <c r="R291" s="71">
        <f t="shared" si="37"/>
        <v>0</v>
      </c>
      <c r="S291" s="68">
        <f t="shared" si="38"/>
        <v>0</v>
      </c>
      <c r="T291" s="71">
        <f t="shared" si="39"/>
        <v>0</v>
      </c>
      <c r="U291" s="65">
        <f t="shared" si="40"/>
        <v>0</v>
      </c>
      <c r="V291" s="59">
        <f t="shared" si="41"/>
        <v>0</v>
      </c>
    </row>
    <row r="292" spans="2:22" ht="13.5" customHeight="1">
      <c r="B292" s="63">
        <f t="shared" si="21"/>
        <v>266</v>
      </c>
      <c r="C292" s="70">
        <f t="shared" si="22"/>
        <v>0</v>
      </c>
      <c r="D292" s="71">
        <f t="shared" si="23"/>
        <v>0</v>
      </c>
      <c r="E292" s="70">
        <f t="shared" si="24"/>
        <v>0</v>
      </c>
      <c r="F292" s="71">
        <f t="shared" si="25"/>
        <v>0</v>
      </c>
      <c r="G292" s="70">
        <f t="shared" si="26"/>
        <v>0</v>
      </c>
      <c r="H292" s="71">
        <f t="shared" si="27"/>
        <v>0</v>
      </c>
      <c r="I292" s="70">
        <f t="shared" si="28"/>
        <v>0</v>
      </c>
      <c r="J292" s="71">
        <f t="shared" si="29"/>
        <v>0</v>
      </c>
      <c r="K292" s="70">
        <f t="shared" si="30"/>
        <v>0</v>
      </c>
      <c r="L292" s="71">
        <f t="shared" si="31"/>
        <v>0</v>
      </c>
      <c r="M292" s="68">
        <f t="shared" si="32"/>
        <v>0</v>
      </c>
      <c r="N292" s="71">
        <f t="shared" si="33"/>
        <v>0</v>
      </c>
      <c r="O292" s="68">
        <f t="shared" si="34"/>
        <v>0</v>
      </c>
      <c r="P292" s="71">
        <f t="shared" si="35"/>
        <v>0</v>
      </c>
      <c r="Q292" s="68">
        <f t="shared" si="36"/>
        <v>0</v>
      </c>
      <c r="R292" s="71">
        <f t="shared" si="37"/>
        <v>0</v>
      </c>
      <c r="S292" s="68">
        <f t="shared" si="38"/>
        <v>0</v>
      </c>
      <c r="T292" s="71">
        <f t="shared" si="39"/>
        <v>0</v>
      </c>
      <c r="U292" s="65">
        <f t="shared" si="40"/>
        <v>0</v>
      </c>
      <c r="V292" s="59">
        <f t="shared" si="41"/>
        <v>0</v>
      </c>
    </row>
    <row r="293" spans="2:22" ht="13.5" customHeight="1">
      <c r="B293" s="63">
        <f t="shared" si="21"/>
        <v>267</v>
      </c>
      <c r="C293" s="70">
        <f t="shared" si="22"/>
        <v>0</v>
      </c>
      <c r="D293" s="71">
        <f t="shared" si="23"/>
        <v>0</v>
      </c>
      <c r="E293" s="70">
        <f t="shared" si="24"/>
        <v>0</v>
      </c>
      <c r="F293" s="71">
        <f t="shared" si="25"/>
        <v>0</v>
      </c>
      <c r="G293" s="70">
        <f t="shared" si="26"/>
        <v>0</v>
      </c>
      <c r="H293" s="71">
        <f t="shared" si="27"/>
        <v>0</v>
      </c>
      <c r="I293" s="70">
        <f t="shared" si="28"/>
        <v>0</v>
      </c>
      <c r="J293" s="71">
        <f t="shared" si="29"/>
        <v>0</v>
      </c>
      <c r="K293" s="70">
        <f t="shared" si="30"/>
        <v>0</v>
      </c>
      <c r="L293" s="71">
        <f t="shared" si="31"/>
        <v>0</v>
      </c>
      <c r="M293" s="68">
        <f t="shared" si="32"/>
        <v>0</v>
      </c>
      <c r="N293" s="71">
        <f t="shared" si="33"/>
        <v>0</v>
      </c>
      <c r="O293" s="68">
        <f t="shared" si="34"/>
        <v>0</v>
      </c>
      <c r="P293" s="71">
        <f t="shared" si="35"/>
        <v>0</v>
      </c>
      <c r="Q293" s="68">
        <f t="shared" si="36"/>
        <v>0</v>
      </c>
      <c r="R293" s="71">
        <f t="shared" si="37"/>
        <v>0</v>
      </c>
      <c r="S293" s="68">
        <f t="shared" si="38"/>
        <v>0</v>
      </c>
      <c r="T293" s="71">
        <f t="shared" si="39"/>
        <v>0</v>
      </c>
      <c r="U293" s="65">
        <f t="shared" si="40"/>
        <v>0</v>
      </c>
      <c r="V293" s="59">
        <f t="shared" si="41"/>
        <v>0</v>
      </c>
    </row>
    <row r="294" spans="2:22" ht="13.5" customHeight="1">
      <c r="B294" s="63">
        <f t="shared" si="21"/>
        <v>268</v>
      </c>
      <c r="C294" s="70">
        <f t="shared" si="22"/>
        <v>0</v>
      </c>
      <c r="D294" s="71">
        <f t="shared" si="23"/>
        <v>0</v>
      </c>
      <c r="E294" s="70">
        <f t="shared" si="24"/>
        <v>0</v>
      </c>
      <c r="F294" s="71">
        <f t="shared" si="25"/>
        <v>0</v>
      </c>
      <c r="G294" s="70">
        <f t="shared" si="26"/>
        <v>0</v>
      </c>
      <c r="H294" s="71">
        <f t="shared" si="27"/>
        <v>0</v>
      </c>
      <c r="I294" s="70">
        <f t="shared" si="28"/>
        <v>0</v>
      </c>
      <c r="J294" s="71">
        <f t="shared" si="29"/>
        <v>0</v>
      </c>
      <c r="K294" s="70">
        <f t="shared" si="30"/>
        <v>0</v>
      </c>
      <c r="L294" s="71">
        <f t="shared" si="31"/>
        <v>0</v>
      </c>
      <c r="M294" s="68">
        <f t="shared" si="32"/>
        <v>0</v>
      </c>
      <c r="N294" s="71">
        <f t="shared" si="33"/>
        <v>0</v>
      </c>
      <c r="O294" s="68">
        <f t="shared" si="34"/>
        <v>0</v>
      </c>
      <c r="P294" s="71">
        <f t="shared" si="35"/>
        <v>0</v>
      </c>
      <c r="Q294" s="68">
        <f t="shared" si="36"/>
        <v>0</v>
      </c>
      <c r="R294" s="71">
        <f t="shared" si="37"/>
        <v>0</v>
      </c>
      <c r="S294" s="68">
        <f t="shared" si="38"/>
        <v>0</v>
      </c>
      <c r="T294" s="71">
        <f t="shared" si="39"/>
        <v>0</v>
      </c>
      <c r="U294" s="65">
        <f t="shared" si="40"/>
        <v>0</v>
      </c>
      <c r="V294" s="59">
        <f t="shared" si="41"/>
        <v>0</v>
      </c>
    </row>
    <row r="295" spans="2:22" ht="13.5" customHeight="1">
      <c r="B295" s="63">
        <f t="shared" si="21"/>
        <v>269</v>
      </c>
      <c r="C295" s="70">
        <f t="shared" si="22"/>
        <v>0</v>
      </c>
      <c r="D295" s="71">
        <f t="shared" si="23"/>
        <v>0</v>
      </c>
      <c r="E295" s="70">
        <f t="shared" si="24"/>
        <v>0</v>
      </c>
      <c r="F295" s="71">
        <f t="shared" si="25"/>
        <v>0</v>
      </c>
      <c r="G295" s="70">
        <f t="shared" si="26"/>
        <v>0</v>
      </c>
      <c r="H295" s="71">
        <f t="shared" si="27"/>
        <v>0</v>
      </c>
      <c r="I295" s="70">
        <f t="shared" si="28"/>
        <v>0</v>
      </c>
      <c r="J295" s="71">
        <f t="shared" si="29"/>
        <v>0</v>
      </c>
      <c r="K295" s="70">
        <f t="shared" si="30"/>
        <v>0</v>
      </c>
      <c r="L295" s="71">
        <f t="shared" si="31"/>
        <v>0</v>
      </c>
      <c r="M295" s="68">
        <f t="shared" si="32"/>
        <v>0</v>
      </c>
      <c r="N295" s="71">
        <f t="shared" si="33"/>
        <v>0</v>
      </c>
      <c r="O295" s="68">
        <f t="shared" si="34"/>
        <v>0</v>
      </c>
      <c r="P295" s="71">
        <f t="shared" si="35"/>
        <v>0</v>
      </c>
      <c r="Q295" s="68">
        <f t="shared" si="36"/>
        <v>0</v>
      </c>
      <c r="R295" s="71">
        <f t="shared" si="37"/>
        <v>0</v>
      </c>
      <c r="S295" s="68">
        <f t="shared" si="38"/>
        <v>0</v>
      </c>
      <c r="T295" s="71">
        <f t="shared" si="39"/>
        <v>0</v>
      </c>
      <c r="U295" s="65">
        <f t="shared" si="40"/>
        <v>0</v>
      </c>
      <c r="V295" s="59">
        <f t="shared" si="41"/>
        <v>0</v>
      </c>
    </row>
    <row r="296" spans="2:22" ht="13.5" customHeight="1">
      <c r="B296" s="63">
        <f t="shared" si="21"/>
        <v>270</v>
      </c>
      <c r="C296" s="70">
        <f t="shared" si="22"/>
        <v>0</v>
      </c>
      <c r="D296" s="71">
        <f t="shared" si="23"/>
        <v>0</v>
      </c>
      <c r="E296" s="70">
        <f t="shared" si="24"/>
        <v>0</v>
      </c>
      <c r="F296" s="71">
        <f t="shared" si="25"/>
        <v>0</v>
      </c>
      <c r="G296" s="70">
        <f t="shared" si="26"/>
        <v>0</v>
      </c>
      <c r="H296" s="71">
        <f t="shared" si="27"/>
        <v>0</v>
      </c>
      <c r="I296" s="70">
        <f t="shared" si="28"/>
        <v>0</v>
      </c>
      <c r="J296" s="71">
        <f t="shared" si="29"/>
        <v>0</v>
      </c>
      <c r="K296" s="70">
        <f t="shared" si="30"/>
        <v>0</v>
      </c>
      <c r="L296" s="71">
        <f t="shared" si="31"/>
        <v>0</v>
      </c>
      <c r="M296" s="68">
        <f t="shared" si="32"/>
        <v>0</v>
      </c>
      <c r="N296" s="71">
        <f t="shared" si="33"/>
        <v>0</v>
      </c>
      <c r="O296" s="68">
        <f t="shared" si="34"/>
        <v>0</v>
      </c>
      <c r="P296" s="71">
        <f t="shared" si="35"/>
        <v>0</v>
      </c>
      <c r="Q296" s="68">
        <f t="shared" si="36"/>
        <v>0</v>
      </c>
      <c r="R296" s="71">
        <f t="shared" si="37"/>
        <v>0</v>
      </c>
      <c r="S296" s="68">
        <f t="shared" si="38"/>
        <v>0</v>
      </c>
      <c r="T296" s="71">
        <f t="shared" si="39"/>
        <v>0</v>
      </c>
      <c r="U296" s="65">
        <f t="shared" si="40"/>
        <v>0</v>
      </c>
      <c r="V296" s="59">
        <f t="shared" si="41"/>
        <v>0</v>
      </c>
    </row>
    <row r="297" spans="2:22" ht="13.5" customHeight="1">
      <c r="B297" s="63">
        <f t="shared" si="21"/>
        <v>271</v>
      </c>
      <c r="C297" s="70">
        <f t="shared" si="22"/>
        <v>0</v>
      </c>
      <c r="D297" s="71">
        <f t="shared" si="23"/>
        <v>0</v>
      </c>
      <c r="E297" s="70">
        <f t="shared" si="24"/>
        <v>0</v>
      </c>
      <c r="F297" s="71">
        <f t="shared" si="25"/>
        <v>0</v>
      </c>
      <c r="G297" s="70">
        <f t="shared" si="26"/>
        <v>0</v>
      </c>
      <c r="H297" s="71">
        <f t="shared" si="27"/>
        <v>0</v>
      </c>
      <c r="I297" s="70">
        <f t="shared" si="28"/>
        <v>0</v>
      </c>
      <c r="J297" s="71">
        <f t="shared" si="29"/>
        <v>0</v>
      </c>
      <c r="K297" s="70">
        <f t="shared" si="30"/>
        <v>0</v>
      </c>
      <c r="L297" s="71">
        <f t="shared" si="31"/>
        <v>0</v>
      </c>
      <c r="M297" s="68">
        <f t="shared" si="32"/>
        <v>0</v>
      </c>
      <c r="N297" s="71">
        <f t="shared" si="33"/>
        <v>0</v>
      </c>
      <c r="O297" s="68">
        <f t="shared" si="34"/>
        <v>0</v>
      </c>
      <c r="P297" s="71">
        <f t="shared" si="35"/>
        <v>0</v>
      </c>
      <c r="Q297" s="68">
        <f t="shared" si="36"/>
        <v>0</v>
      </c>
      <c r="R297" s="71">
        <f t="shared" si="37"/>
        <v>0</v>
      </c>
      <c r="S297" s="68">
        <f t="shared" si="38"/>
        <v>0</v>
      </c>
      <c r="T297" s="71">
        <f t="shared" si="39"/>
        <v>0</v>
      </c>
      <c r="U297" s="65">
        <f t="shared" si="40"/>
        <v>0</v>
      </c>
      <c r="V297" s="59">
        <f t="shared" si="41"/>
        <v>0</v>
      </c>
    </row>
    <row r="298" spans="2:22" ht="13.5" customHeight="1">
      <c r="B298" s="63">
        <f t="shared" si="21"/>
        <v>272</v>
      </c>
      <c r="C298" s="70">
        <f t="shared" si="22"/>
        <v>0</v>
      </c>
      <c r="D298" s="71">
        <f t="shared" si="23"/>
        <v>0</v>
      </c>
      <c r="E298" s="70">
        <f t="shared" si="24"/>
        <v>0</v>
      </c>
      <c r="F298" s="71">
        <f t="shared" si="25"/>
        <v>0</v>
      </c>
      <c r="G298" s="70">
        <f t="shared" si="26"/>
        <v>0</v>
      </c>
      <c r="H298" s="71">
        <f t="shared" si="27"/>
        <v>0</v>
      </c>
      <c r="I298" s="70">
        <f t="shared" si="28"/>
        <v>0</v>
      </c>
      <c r="J298" s="71">
        <f t="shared" si="29"/>
        <v>0</v>
      </c>
      <c r="K298" s="70">
        <f t="shared" si="30"/>
        <v>0</v>
      </c>
      <c r="L298" s="71">
        <f t="shared" si="31"/>
        <v>0</v>
      </c>
      <c r="M298" s="68">
        <f t="shared" si="32"/>
        <v>0</v>
      </c>
      <c r="N298" s="71">
        <f t="shared" si="33"/>
        <v>0</v>
      </c>
      <c r="O298" s="68">
        <f t="shared" si="34"/>
        <v>0</v>
      </c>
      <c r="P298" s="71">
        <f t="shared" si="35"/>
        <v>0</v>
      </c>
      <c r="Q298" s="68">
        <f t="shared" si="36"/>
        <v>0</v>
      </c>
      <c r="R298" s="71">
        <f t="shared" si="37"/>
        <v>0</v>
      </c>
      <c r="S298" s="68">
        <f t="shared" si="38"/>
        <v>0</v>
      </c>
      <c r="T298" s="71">
        <f t="shared" si="39"/>
        <v>0</v>
      </c>
      <c r="U298" s="65">
        <f t="shared" si="40"/>
        <v>0</v>
      </c>
      <c r="V298" s="59">
        <f t="shared" si="41"/>
        <v>0</v>
      </c>
    </row>
    <row r="299" spans="2:22" ht="13.5" customHeight="1">
      <c r="B299" s="63">
        <f t="shared" si="21"/>
        <v>273</v>
      </c>
      <c r="C299" s="70">
        <f t="shared" si="22"/>
        <v>0</v>
      </c>
      <c r="D299" s="71">
        <f t="shared" si="23"/>
        <v>0</v>
      </c>
      <c r="E299" s="70">
        <f t="shared" si="24"/>
        <v>0</v>
      </c>
      <c r="F299" s="71">
        <f t="shared" si="25"/>
        <v>0</v>
      </c>
      <c r="G299" s="70">
        <f t="shared" si="26"/>
        <v>0</v>
      </c>
      <c r="H299" s="71">
        <f t="shared" si="27"/>
        <v>0</v>
      </c>
      <c r="I299" s="70">
        <f t="shared" si="28"/>
        <v>0</v>
      </c>
      <c r="J299" s="71">
        <f t="shared" si="29"/>
        <v>0</v>
      </c>
      <c r="K299" s="70">
        <f t="shared" si="30"/>
        <v>0</v>
      </c>
      <c r="L299" s="71">
        <f t="shared" si="31"/>
        <v>0</v>
      </c>
      <c r="M299" s="68">
        <f t="shared" si="32"/>
        <v>0</v>
      </c>
      <c r="N299" s="71">
        <f t="shared" si="33"/>
        <v>0</v>
      </c>
      <c r="O299" s="68">
        <f t="shared" si="34"/>
        <v>0</v>
      </c>
      <c r="P299" s="71">
        <f t="shared" si="35"/>
        <v>0</v>
      </c>
      <c r="Q299" s="68">
        <f t="shared" si="36"/>
        <v>0</v>
      </c>
      <c r="R299" s="71">
        <f t="shared" si="37"/>
        <v>0</v>
      </c>
      <c r="S299" s="68">
        <f t="shared" si="38"/>
        <v>0</v>
      </c>
      <c r="T299" s="71">
        <f t="shared" si="39"/>
        <v>0</v>
      </c>
      <c r="U299" s="65">
        <f t="shared" si="40"/>
        <v>0</v>
      </c>
      <c r="V299" s="59">
        <f t="shared" si="41"/>
        <v>0</v>
      </c>
    </row>
    <row r="300" spans="2:22" ht="13.5" customHeight="1">
      <c r="B300" s="63">
        <f t="shared" si="21"/>
        <v>274</v>
      </c>
      <c r="C300" s="70">
        <f t="shared" si="22"/>
        <v>0</v>
      </c>
      <c r="D300" s="71">
        <f t="shared" si="23"/>
        <v>0</v>
      </c>
      <c r="E300" s="70">
        <f t="shared" si="24"/>
        <v>0</v>
      </c>
      <c r="F300" s="71">
        <f t="shared" si="25"/>
        <v>0</v>
      </c>
      <c r="G300" s="70">
        <f t="shared" si="26"/>
        <v>0</v>
      </c>
      <c r="H300" s="71">
        <f t="shared" si="27"/>
        <v>0</v>
      </c>
      <c r="I300" s="70">
        <f t="shared" si="28"/>
        <v>0</v>
      </c>
      <c r="J300" s="71">
        <f t="shared" si="29"/>
        <v>0</v>
      </c>
      <c r="K300" s="70">
        <f t="shared" si="30"/>
        <v>0</v>
      </c>
      <c r="L300" s="71">
        <f t="shared" si="31"/>
        <v>0</v>
      </c>
      <c r="M300" s="68">
        <f t="shared" si="32"/>
        <v>0</v>
      </c>
      <c r="N300" s="71">
        <f t="shared" si="33"/>
        <v>0</v>
      </c>
      <c r="O300" s="68">
        <f t="shared" si="34"/>
        <v>0</v>
      </c>
      <c r="P300" s="71">
        <f t="shared" si="35"/>
        <v>0</v>
      </c>
      <c r="Q300" s="68">
        <f t="shared" si="36"/>
        <v>0</v>
      </c>
      <c r="R300" s="71">
        <f t="shared" si="37"/>
        <v>0</v>
      </c>
      <c r="S300" s="68">
        <f t="shared" si="38"/>
        <v>0</v>
      </c>
      <c r="T300" s="71">
        <f t="shared" si="39"/>
        <v>0</v>
      </c>
      <c r="U300" s="65">
        <f t="shared" si="40"/>
        <v>0</v>
      </c>
      <c r="V300" s="59">
        <f t="shared" si="41"/>
        <v>0</v>
      </c>
    </row>
    <row r="301" spans="2:22" ht="13.5" customHeight="1">
      <c r="B301" s="63">
        <f t="shared" si="21"/>
        <v>275</v>
      </c>
      <c r="C301" s="70">
        <f t="shared" si="22"/>
        <v>0</v>
      </c>
      <c r="D301" s="71">
        <f t="shared" si="23"/>
        <v>0</v>
      </c>
      <c r="E301" s="70">
        <f t="shared" si="24"/>
        <v>0</v>
      </c>
      <c r="F301" s="71">
        <f t="shared" si="25"/>
        <v>0</v>
      </c>
      <c r="G301" s="70">
        <f t="shared" si="26"/>
        <v>0</v>
      </c>
      <c r="H301" s="71">
        <f t="shared" si="27"/>
        <v>0</v>
      </c>
      <c r="I301" s="70">
        <f t="shared" si="28"/>
        <v>0</v>
      </c>
      <c r="J301" s="71">
        <f t="shared" si="29"/>
        <v>0</v>
      </c>
      <c r="K301" s="70">
        <f t="shared" si="30"/>
        <v>0</v>
      </c>
      <c r="L301" s="71">
        <f t="shared" si="31"/>
        <v>0</v>
      </c>
      <c r="M301" s="68">
        <f t="shared" si="32"/>
        <v>0</v>
      </c>
      <c r="N301" s="71">
        <f t="shared" si="33"/>
        <v>0</v>
      </c>
      <c r="O301" s="68">
        <f t="shared" si="34"/>
        <v>0</v>
      </c>
      <c r="P301" s="71">
        <f t="shared" si="35"/>
        <v>0</v>
      </c>
      <c r="Q301" s="68">
        <f t="shared" si="36"/>
        <v>0</v>
      </c>
      <c r="R301" s="71">
        <f t="shared" si="37"/>
        <v>0</v>
      </c>
      <c r="S301" s="68">
        <f t="shared" si="38"/>
        <v>0</v>
      </c>
      <c r="T301" s="71">
        <f t="shared" si="39"/>
        <v>0</v>
      </c>
      <c r="U301" s="65">
        <f t="shared" si="40"/>
        <v>0</v>
      </c>
      <c r="V301" s="59">
        <f t="shared" si="41"/>
        <v>0</v>
      </c>
    </row>
    <row r="302" spans="2:22" ht="13.5" customHeight="1">
      <c r="B302" s="63">
        <f t="shared" si="21"/>
        <v>276</v>
      </c>
      <c r="C302" s="70">
        <f t="shared" si="22"/>
        <v>0</v>
      </c>
      <c r="D302" s="71">
        <f t="shared" si="23"/>
        <v>0</v>
      </c>
      <c r="E302" s="70">
        <f t="shared" si="24"/>
        <v>0</v>
      </c>
      <c r="F302" s="71">
        <f t="shared" si="25"/>
        <v>0</v>
      </c>
      <c r="G302" s="70">
        <f t="shared" si="26"/>
        <v>0</v>
      </c>
      <c r="H302" s="71">
        <f t="shared" si="27"/>
        <v>0</v>
      </c>
      <c r="I302" s="70">
        <f t="shared" si="28"/>
        <v>0</v>
      </c>
      <c r="J302" s="71">
        <f t="shared" si="29"/>
        <v>0</v>
      </c>
      <c r="K302" s="70">
        <f t="shared" si="30"/>
        <v>0</v>
      </c>
      <c r="L302" s="71">
        <f t="shared" si="31"/>
        <v>0</v>
      </c>
      <c r="M302" s="68">
        <f t="shared" si="32"/>
        <v>0</v>
      </c>
      <c r="N302" s="71">
        <f t="shared" si="33"/>
        <v>0</v>
      </c>
      <c r="O302" s="68">
        <f t="shared" si="34"/>
        <v>0</v>
      </c>
      <c r="P302" s="71">
        <f t="shared" si="35"/>
        <v>0</v>
      </c>
      <c r="Q302" s="68">
        <f t="shared" si="36"/>
        <v>0</v>
      </c>
      <c r="R302" s="71">
        <f t="shared" si="37"/>
        <v>0</v>
      </c>
      <c r="S302" s="68">
        <f t="shared" si="38"/>
        <v>0</v>
      </c>
      <c r="T302" s="71">
        <f t="shared" si="39"/>
        <v>0</v>
      </c>
      <c r="U302" s="65">
        <f t="shared" si="40"/>
        <v>0</v>
      </c>
      <c r="V302" s="59">
        <f t="shared" si="41"/>
        <v>0</v>
      </c>
    </row>
    <row r="303" spans="2:22" ht="13.5" customHeight="1">
      <c r="B303" s="63">
        <f t="shared" si="21"/>
        <v>277</v>
      </c>
      <c r="C303" s="70">
        <f t="shared" si="22"/>
        <v>0</v>
      </c>
      <c r="D303" s="71">
        <f t="shared" si="23"/>
        <v>0</v>
      </c>
      <c r="E303" s="70">
        <f t="shared" si="24"/>
        <v>0</v>
      </c>
      <c r="F303" s="71">
        <f t="shared" si="25"/>
        <v>0</v>
      </c>
      <c r="G303" s="70">
        <f t="shared" si="26"/>
        <v>0</v>
      </c>
      <c r="H303" s="71">
        <f t="shared" si="27"/>
        <v>0</v>
      </c>
      <c r="I303" s="70">
        <f t="shared" si="28"/>
        <v>0</v>
      </c>
      <c r="J303" s="71">
        <f t="shared" si="29"/>
        <v>0</v>
      </c>
      <c r="K303" s="70">
        <f t="shared" si="30"/>
        <v>0</v>
      </c>
      <c r="L303" s="71">
        <f t="shared" si="31"/>
        <v>0</v>
      </c>
      <c r="M303" s="68">
        <f t="shared" si="32"/>
        <v>0</v>
      </c>
      <c r="N303" s="71">
        <f t="shared" si="33"/>
        <v>0</v>
      </c>
      <c r="O303" s="68">
        <f t="shared" si="34"/>
        <v>0</v>
      </c>
      <c r="P303" s="71">
        <f t="shared" si="35"/>
        <v>0</v>
      </c>
      <c r="Q303" s="68">
        <f t="shared" si="36"/>
        <v>0</v>
      </c>
      <c r="R303" s="71">
        <f t="shared" si="37"/>
        <v>0</v>
      </c>
      <c r="S303" s="68">
        <f t="shared" si="38"/>
        <v>0</v>
      </c>
      <c r="T303" s="71">
        <f t="shared" si="39"/>
        <v>0</v>
      </c>
      <c r="U303" s="65">
        <f t="shared" si="40"/>
        <v>0</v>
      </c>
      <c r="V303" s="59">
        <f t="shared" si="41"/>
        <v>0</v>
      </c>
    </row>
    <row r="304" spans="2:22" ht="13.5" customHeight="1">
      <c r="B304" s="63">
        <f t="shared" si="21"/>
        <v>278</v>
      </c>
      <c r="C304" s="70">
        <f t="shared" si="22"/>
        <v>0</v>
      </c>
      <c r="D304" s="71">
        <f t="shared" si="23"/>
        <v>0</v>
      </c>
      <c r="E304" s="70">
        <f t="shared" si="24"/>
        <v>0</v>
      </c>
      <c r="F304" s="71">
        <f t="shared" si="25"/>
        <v>0</v>
      </c>
      <c r="G304" s="70">
        <f t="shared" si="26"/>
        <v>0</v>
      </c>
      <c r="H304" s="71">
        <f t="shared" si="27"/>
        <v>0</v>
      </c>
      <c r="I304" s="70">
        <f t="shared" si="28"/>
        <v>0</v>
      </c>
      <c r="J304" s="71">
        <f t="shared" si="29"/>
        <v>0</v>
      </c>
      <c r="K304" s="70">
        <f t="shared" si="30"/>
        <v>0</v>
      </c>
      <c r="L304" s="71">
        <f t="shared" si="31"/>
        <v>0</v>
      </c>
      <c r="M304" s="68">
        <f t="shared" si="32"/>
        <v>0</v>
      </c>
      <c r="N304" s="71">
        <f t="shared" si="33"/>
        <v>0</v>
      </c>
      <c r="O304" s="68">
        <f t="shared" si="34"/>
        <v>0</v>
      </c>
      <c r="P304" s="71">
        <f t="shared" si="35"/>
        <v>0</v>
      </c>
      <c r="Q304" s="68">
        <f t="shared" si="36"/>
        <v>0</v>
      </c>
      <c r="R304" s="71">
        <f t="shared" si="37"/>
        <v>0</v>
      </c>
      <c r="S304" s="68">
        <f t="shared" si="38"/>
        <v>0</v>
      </c>
      <c r="T304" s="71">
        <f t="shared" si="39"/>
        <v>0</v>
      </c>
      <c r="U304" s="65">
        <f t="shared" si="40"/>
        <v>0</v>
      </c>
      <c r="V304" s="59">
        <f t="shared" si="41"/>
        <v>0</v>
      </c>
    </row>
    <row r="305" spans="2:22" ht="13.5" customHeight="1">
      <c r="B305" s="63">
        <f t="shared" si="21"/>
        <v>279</v>
      </c>
      <c r="C305" s="70">
        <f t="shared" si="22"/>
        <v>0</v>
      </c>
      <c r="D305" s="71">
        <f t="shared" si="23"/>
        <v>0</v>
      </c>
      <c r="E305" s="70">
        <f t="shared" si="24"/>
        <v>0</v>
      </c>
      <c r="F305" s="71">
        <f t="shared" si="25"/>
        <v>0</v>
      </c>
      <c r="G305" s="70">
        <f t="shared" si="26"/>
        <v>0</v>
      </c>
      <c r="H305" s="71">
        <f t="shared" si="27"/>
        <v>0</v>
      </c>
      <c r="I305" s="70">
        <f t="shared" si="28"/>
        <v>0</v>
      </c>
      <c r="J305" s="71">
        <f t="shared" si="29"/>
        <v>0</v>
      </c>
      <c r="K305" s="70">
        <f t="shared" si="30"/>
        <v>0</v>
      </c>
      <c r="L305" s="71">
        <f t="shared" si="31"/>
        <v>0</v>
      </c>
      <c r="M305" s="68">
        <f t="shared" si="32"/>
        <v>0</v>
      </c>
      <c r="N305" s="71">
        <f t="shared" si="33"/>
        <v>0</v>
      </c>
      <c r="O305" s="68">
        <f t="shared" si="34"/>
        <v>0</v>
      </c>
      <c r="P305" s="71">
        <f t="shared" si="35"/>
        <v>0</v>
      </c>
      <c r="Q305" s="68">
        <f t="shared" si="36"/>
        <v>0</v>
      </c>
      <c r="R305" s="71">
        <f t="shared" si="37"/>
        <v>0</v>
      </c>
      <c r="S305" s="68">
        <f t="shared" si="38"/>
        <v>0</v>
      </c>
      <c r="T305" s="71">
        <f t="shared" si="39"/>
        <v>0</v>
      </c>
      <c r="U305" s="65">
        <f t="shared" si="40"/>
        <v>0</v>
      </c>
      <c r="V305" s="59">
        <f t="shared" si="41"/>
        <v>0</v>
      </c>
    </row>
    <row r="306" spans="2:22" ht="13.5" customHeight="1">
      <c r="B306" s="63">
        <f t="shared" si="21"/>
        <v>280</v>
      </c>
      <c r="C306" s="70">
        <f t="shared" si="22"/>
        <v>0</v>
      </c>
      <c r="D306" s="71">
        <f t="shared" si="23"/>
        <v>0</v>
      </c>
      <c r="E306" s="70">
        <f t="shared" si="24"/>
        <v>0</v>
      </c>
      <c r="F306" s="71">
        <f t="shared" si="25"/>
        <v>0</v>
      </c>
      <c r="G306" s="70">
        <f t="shared" si="26"/>
        <v>0</v>
      </c>
      <c r="H306" s="71">
        <f t="shared" si="27"/>
        <v>0</v>
      </c>
      <c r="I306" s="70">
        <f t="shared" si="28"/>
        <v>0</v>
      </c>
      <c r="J306" s="71">
        <f t="shared" si="29"/>
        <v>0</v>
      </c>
      <c r="K306" s="70">
        <f t="shared" si="30"/>
        <v>0</v>
      </c>
      <c r="L306" s="71">
        <f t="shared" si="31"/>
        <v>0</v>
      </c>
      <c r="M306" s="68">
        <f t="shared" si="32"/>
        <v>0</v>
      </c>
      <c r="N306" s="71">
        <f t="shared" si="33"/>
        <v>0</v>
      </c>
      <c r="O306" s="68">
        <f t="shared" si="34"/>
        <v>0</v>
      </c>
      <c r="P306" s="71">
        <f t="shared" si="35"/>
        <v>0</v>
      </c>
      <c r="Q306" s="68">
        <f t="shared" si="36"/>
        <v>0</v>
      </c>
      <c r="R306" s="71">
        <f t="shared" si="37"/>
        <v>0</v>
      </c>
      <c r="S306" s="68">
        <f t="shared" si="38"/>
        <v>0</v>
      </c>
      <c r="T306" s="71">
        <f t="shared" si="39"/>
        <v>0</v>
      </c>
      <c r="U306" s="65">
        <f t="shared" si="40"/>
        <v>0</v>
      </c>
      <c r="V306" s="59">
        <f t="shared" si="41"/>
        <v>0</v>
      </c>
    </row>
    <row r="307" spans="2:22" ht="13.5" customHeight="1">
      <c r="B307" s="63">
        <f t="shared" si="21"/>
        <v>281</v>
      </c>
      <c r="C307" s="70">
        <f t="shared" si="22"/>
        <v>0</v>
      </c>
      <c r="D307" s="71">
        <f t="shared" si="23"/>
        <v>0</v>
      </c>
      <c r="E307" s="70">
        <f t="shared" si="24"/>
        <v>0</v>
      </c>
      <c r="F307" s="71">
        <f t="shared" si="25"/>
        <v>0</v>
      </c>
      <c r="G307" s="70">
        <f t="shared" si="26"/>
        <v>0</v>
      </c>
      <c r="H307" s="71">
        <f t="shared" si="27"/>
        <v>0</v>
      </c>
      <c r="I307" s="70">
        <f t="shared" si="28"/>
        <v>0</v>
      </c>
      <c r="J307" s="71">
        <f t="shared" si="29"/>
        <v>0</v>
      </c>
      <c r="K307" s="70">
        <f t="shared" si="30"/>
        <v>0</v>
      </c>
      <c r="L307" s="71">
        <f t="shared" si="31"/>
        <v>0</v>
      </c>
      <c r="M307" s="68">
        <f t="shared" si="32"/>
        <v>0</v>
      </c>
      <c r="N307" s="71">
        <f t="shared" si="33"/>
        <v>0</v>
      </c>
      <c r="O307" s="68">
        <f t="shared" si="34"/>
        <v>0</v>
      </c>
      <c r="P307" s="71">
        <f t="shared" si="35"/>
        <v>0</v>
      </c>
      <c r="Q307" s="68">
        <f t="shared" si="36"/>
        <v>0</v>
      </c>
      <c r="R307" s="71">
        <f t="shared" si="37"/>
        <v>0</v>
      </c>
      <c r="S307" s="68">
        <f t="shared" si="38"/>
        <v>0</v>
      </c>
      <c r="T307" s="71">
        <f t="shared" si="39"/>
        <v>0</v>
      </c>
      <c r="U307" s="65">
        <f t="shared" si="40"/>
        <v>0</v>
      </c>
      <c r="V307" s="59">
        <f t="shared" si="41"/>
        <v>0</v>
      </c>
    </row>
    <row r="308" spans="2:22" ht="13.5" customHeight="1">
      <c r="B308" s="63">
        <f t="shared" si="21"/>
        <v>282</v>
      </c>
      <c r="C308" s="70">
        <f t="shared" si="22"/>
        <v>0</v>
      </c>
      <c r="D308" s="71">
        <f t="shared" si="23"/>
        <v>0</v>
      </c>
      <c r="E308" s="70">
        <f t="shared" si="24"/>
        <v>0</v>
      </c>
      <c r="F308" s="71">
        <f t="shared" si="25"/>
        <v>0</v>
      </c>
      <c r="G308" s="70">
        <f t="shared" si="26"/>
        <v>0</v>
      </c>
      <c r="H308" s="71">
        <f t="shared" si="27"/>
        <v>0</v>
      </c>
      <c r="I308" s="70">
        <f t="shared" si="28"/>
        <v>0</v>
      </c>
      <c r="J308" s="71">
        <f t="shared" si="29"/>
        <v>0</v>
      </c>
      <c r="K308" s="70">
        <f t="shared" si="30"/>
        <v>0</v>
      </c>
      <c r="L308" s="71">
        <f t="shared" si="31"/>
        <v>0</v>
      </c>
      <c r="M308" s="68">
        <f t="shared" si="32"/>
        <v>0</v>
      </c>
      <c r="N308" s="71">
        <f t="shared" si="33"/>
        <v>0</v>
      </c>
      <c r="O308" s="68">
        <f t="shared" si="34"/>
        <v>0</v>
      </c>
      <c r="P308" s="71">
        <f t="shared" si="35"/>
        <v>0</v>
      </c>
      <c r="Q308" s="68">
        <f t="shared" si="36"/>
        <v>0</v>
      </c>
      <c r="R308" s="71">
        <f t="shared" si="37"/>
        <v>0</v>
      </c>
      <c r="S308" s="68">
        <f t="shared" si="38"/>
        <v>0</v>
      </c>
      <c r="T308" s="71">
        <f t="shared" si="39"/>
        <v>0</v>
      </c>
      <c r="U308" s="65">
        <f t="shared" si="40"/>
        <v>0</v>
      </c>
      <c r="V308" s="59">
        <f t="shared" si="41"/>
        <v>0</v>
      </c>
    </row>
    <row r="309" spans="2:22" ht="13.5" customHeight="1">
      <c r="B309" s="63">
        <f t="shared" si="21"/>
        <v>283</v>
      </c>
      <c r="C309" s="70">
        <f t="shared" si="22"/>
        <v>0</v>
      </c>
      <c r="D309" s="71">
        <f t="shared" si="23"/>
        <v>0</v>
      </c>
      <c r="E309" s="70">
        <f t="shared" si="24"/>
        <v>0</v>
      </c>
      <c r="F309" s="71">
        <f t="shared" si="25"/>
        <v>0</v>
      </c>
      <c r="G309" s="70">
        <f t="shared" si="26"/>
        <v>0</v>
      </c>
      <c r="H309" s="71">
        <f t="shared" si="27"/>
        <v>0</v>
      </c>
      <c r="I309" s="70">
        <f t="shared" si="28"/>
        <v>0</v>
      </c>
      <c r="J309" s="71">
        <f t="shared" si="29"/>
        <v>0</v>
      </c>
      <c r="K309" s="70">
        <f t="shared" si="30"/>
        <v>0</v>
      </c>
      <c r="L309" s="71">
        <f t="shared" si="31"/>
        <v>0</v>
      </c>
      <c r="M309" s="68">
        <f t="shared" si="32"/>
        <v>0</v>
      </c>
      <c r="N309" s="71">
        <f t="shared" si="33"/>
        <v>0</v>
      </c>
      <c r="O309" s="68">
        <f t="shared" si="34"/>
        <v>0</v>
      </c>
      <c r="P309" s="71">
        <f t="shared" si="35"/>
        <v>0</v>
      </c>
      <c r="Q309" s="68">
        <f t="shared" si="36"/>
        <v>0</v>
      </c>
      <c r="R309" s="71">
        <f t="shared" si="37"/>
        <v>0</v>
      </c>
      <c r="S309" s="68">
        <f t="shared" si="38"/>
        <v>0</v>
      </c>
      <c r="T309" s="71">
        <f t="shared" si="39"/>
        <v>0</v>
      </c>
      <c r="U309" s="65">
        <f t="shared" si="40"/>
        <v>0</v>
      </c>
      <c r="V309" s="59">
        <f t="shared" si="41"/>
        <v>0</v>
      </c>
    </row>
    <row r="310" spans="2:22" ht="13.5" customHeight="1">
      <c r="B310" s="63">
        <f t="shared" si="21"/>
        <v>284</v>
      </c>
      <c r="C310" s="70">
        <f t="shared" si="22"/>
        <v>0</v>
      </c>
      <c r="D310" s="71">
        <f t="shared" si="23"/>
        <v>0</v>
      </c>
      <c r="E310" s="70">
        <f t="shared" si="24"/>
        <v>0</v>
      </c>
      <c r="F310" s="71">
        <f t="shared" si="25"/>
        <v>0</v>
      </c>
      <c r="G310" s="70">
        <f t="shared" si="26"/>
        <v>0</v>
      </c>
      <c r="H310" s="71">
        <f t="shared" si="27"/>
        <v>0</v>
      </c>
      <c r="I310" s="70">
        <f t="shared" si="28"/>
        <v>0</v>
      </c>
      <c r="J310" s="71">
        <f t="shared" si="29"/>
        <v>0</v>
      </c>
      <c r="K310" s="70">
        <f t="shared" si="30"/>
        <v>0</v>
      </c>
      <c r="L310" s="71">
        <f t="shared" si="31"/>
        <v>0</v>
      </c>
      <c r="M310" s="68">
        <f t="shared" si="32"/>
        <v>0</v>
      </c>
      <c r="N310" s="71">
        <f t="shared" si="33"/>
        <v>0</v>
      </c>
      <c r="O310" s="68">
        <f t="shared" si="34"/>
        <v>0</v>
      </c>
      <c r="P310" s="71">
        <f t="shared" si="35"/>
        <v>0</v>
      </c>
      <c r="Q310" s="68">
        <f t="shared" si="36"/>
        <v>0</v>
      </c>
      <c r="R310" s="71">
        <f t="shared" si="37"/>
        <v>0</v>
      </c>
      <c r="S310" s="68">
        <f t="shared" si="38"/>
        <v>0</v>
      </c>
      <c r="T310" s="71">
        <f t="shared" si="39"/>
        <v>0</v>
      </c>
      <c r="U310" s="65">
        <f t="shared" si="40"/>
        <v>0</v>
      </c>
      <c r="V310" s="59">
        <f t="shared" si="41"/>
        <v>0</v>
      </c>
    </row>
    <row r="311" spans="2:22" ht="13.5" customHeight="1">
      <c r="B311" s="63">
        <f t="shared" si="21"/>
        <v>285</v>
      </c>
      <c r="C311" s="70">
        <f t="shared" si="22"/>
        <v>0</v>
      </c>
      <c r="D311" s="71">
        <f t="shared" si="23"/>
        <v>0</v>
      </c>
      <c r="E311" s="70">
        <f t="shared" si="24"/>
        <v>0</v>
      </c>
      <c r="F311" s="71">
        <f t="shared" si="25"/>
        <v>0</v>
      </c>
      <c r="G311" s="70">
        <f t="shared" si="26"/>
        <v>0</v>
      </c>
      <c r="H311" s="71">
        <f t="shared" si="27"/>
        <v>0</v>
      </c>
      <c r="I311" s="70">
        <f t="shared" si="28"/>
        <v>0</v>
      </c>
      <c r="J311" s="71">
        <f t="shared" si="29"/>
        <v>0</v>
      </c>
      <c r="K311" s="70">
        <f t="shared" si="30"/>
        <v>0</v>
      </c>
      <c r="L311" s="71">
        <f t="shared" si="31"/>
        <v>0</v>
      </c>
      <c r="M311" s="68">
        <f t="shared" si="32"/>
        <v>0</v>
      </c>
      <c r="N311" s="71">
        <f t="shared" si="33"/>
        <v>0</v>
      </c>
      <c r="O311" s="68">
        <f t="shared" si="34"/>
        <v>0</v>
      </c>
      <c r="P311" s="71">
        <f t="shared" si="35"/>
        <v>0</v>
      </c>
      <c r="Q311" s="68">
        <f t="shared" si="36"/>
        <v>0</v>
      </c>
      <c r="R311" s="71">
        <f t="shared" si="37"/>
        <v>0</v>
      </c>
      <c r="S311" s="68">
        <f t="shared" si="38"/>
        <v>0</v>
      </c>
      <c r="T311" s="71">
        <f t="shared" si="39"/>
        <v>0</v>
      </c>
      <c r="U311" s="65">
        <f t="shared" si="40"/>
        <v>0</v>
      </c>
      <c r="V311" s="59">
        <f t="shared" si="41"/>
        <v>0</v>
      </c>
    </row>
    <row r="312" spans="2:22" ht="13.5" customHeight="1">
      <c r="B312" s="63">
        <f t="shared" si="21"/>
        <v>286</v>
      </c>
      <c r="C312" s="70">
        <f t="shared" si="22"/>
        <v>0</v>
      </c>
      <c r="D312" s="71">
        <f t="shared" si="23"/>
        <v>0</v>
      </c>
      <c r="E312" s="70">
        <f t="shared" si="24"/>
        <v>0</v>
      </c>
      <c r="F312" s="71">
        <f t="shared" si="25"/>
        <v>0</v>
      </c>
      <c r="G312" s="70">
        <f t="shared" si="26"/>
        <v>0</v>
      </c>
      <c r="H312" s="71">
        <f t="shared" si="27"/>
        <v>0</v>
      </c>
      <c r="I312" s="70">
        <f t="shared" si="28"/>
        <v>0</v>
      </c>
      <c r="J312" s="71">
        <f t="shared" si="29"/>
        <v>0</v>
      </c>
      <c r="K312" s="70">
        <f t="shared" si="30"/>
        <v>0</v>
      </c>
      <c r="L312" s="71">
        <f t="shared" si="31"/>
        <v>0</v>
      </c>
      <c r="M312" s="68">
        <f t="shared" si="32"/>
        <v>0</v>
      </c>
      <c r="N312" s="71">
        <f t="shared" si="33"/>
        <v>0</v>
      </c>
      <c r="O312" s="68">
        <f t="shared" si="34"/>
        <v>0</v>
      </c>
      <c r="P312" s="71">
        <f t="shared" si="35"/>
        <v>0</v>
      </c>
      <c r="Q312" s="68">
        <f t="shared" si="36"/>
        <v>0</v>
      </c>
      <c r="R312" s="71">
        <f t="shared" si="37"/>
        <v>0</v>
      </c>
      <c r="S312" s="68">
        <f t="shared" si="38"/>
        <v>0</v>
      </c>
      <c r="T312" s="71">
        <f t="shared" si="39"/>
        <v>0</v>
      </c>
      <c r="U312" s="65">
        <f t="shared" si="40"/>
        <v>0</v>
      </c>
      <c r="V312" s="59">
        <f t="shared" si="41"/>
        <v>0</v>
      </c>
    </row>
    <row r="313" spans="2:22" ht="13.5" customHeight="1">
      <c r="B313" s="63">
        <f t="shared" si="21"/>
        <v>287</v>
      </c>
      <c r="C313" s="70">
        <f t="shared" si="22"/>
        <v>0</v>
      </c>
      <c r="D313" s="71">
        <f t="shared" si="23"/>
        <v>0</v>
      </c>
      <c r="E313" s="70">
        <f t="shared" si="24"/>
        <v>0</v>
      </c>
      <c r="F313" s="71">
        <f t="shared" si="25"/>
        <v>0</v>
      </c>
      <c r="G313" s="70">
        <f t="shared" si="26"/>
        <v>0</v>
      </c>
      <c r="H313" s="71">
        <f t="shared" si="27"/>
        <v>0</v>
      </c>
      <c r="I313" s="70">
        <f t="shared" si="28"/>
        <v>0</v>
      </c>
      <c r="J313" s="71">
        <f t="shared" si="29"/>
        <v>0</v>
      </c>
      <c r="K313" s="70">
        <f t="shared" si="30"/>
        <v>0</v>
      </c>
      <c r="L313" s="71">
        <f t="shared" si="31"/>
        <v>0</v>
      </c>
      <c r="M313" s="68">
        <f t="shared" si="32"/>
        <v>0</v>
      </c>
      <c r="N313" s="71">
        <f t="shared" si="33"/>
        <v>0</v>
      </c>
      <c r="O313" s="68">
        <f t="shared" si="34"/>
        <v>0</v>
      </c>
      <c r="P313" s="71">
        <f t="shared" si="35"/>
        <v>0</v>
      </c>
      <c r="Q313" s="68">
        <f t="shared" si="36"/>
        <v>0</v>
      </c>
      <c r="R313" s="71">
        <f t="shared" si="37"/>
        <v>0</v>
      </c>
      <c r="S313" s="68">
        <f t="shared" si="38"/>
        <v>0</v>
      </c>
      <c r="T313" s="71">
        <f t="shared" si="39"/>
        <v>0</v>
      </c>
      <c r="U313" s="65">
        <f t="shared" si="40"/>
        <v>0</v>
      </c>
      <c r="V313" s="59">
        <f t="shared" si="41"/>
        <v>0</v>
      </c>
    </row>
    <row r="314" spans="2:22" ht="13.5" customHeight="1">
      <c r="B314" s="63">
        <f t="shared" si="21"/>
        <v>288</v>
      </c>
      <c r="C314" s="70">
        <f t="shared" si="22"/>
        <v>0</v>
      </c>
      <c r="D314" s="71">
        <f t="shared" si="23"/>
        <v>0</v>
      </c>
      <c r="E314" s="70">
        <f t="shared" si="24"/>
        <v>0</v>
      </c>
      <c r="F314" s="71">
        <f t="shared" si="25"/>
        <v>0</v>
      </c>
      <c r="G314" s="70">
        <f t="shared" si="26"/>
        <v>0</v>
      </c>
      <c r="H314" s="71">
        <f t="shared" si="27"/>
        <v>0</v>
      </c>
      <c r="I314" s="70">
        <f t="shared" si="28"/>
        <v>0</v>
      </c>
      <c r="J314" s="71">
        <f t="shared" si="29"/>
        <v>0</v>
      </c>
      <c r="K314" s="70">
        <f t="shared" si="30"/>
        <v>0</v>
      </c>
      <c r="L314" s="71">
        <f t="shared" si="31"/>
        <v>0</v>
      </c>
      <c r="M314" s="68">
        <f t="shared" si="32"/>
        <v>0</v>
      </c>
      <c r="N314" s="71">
        <f t="shared" si="33"/>
        <v>0</v>
      </c>
      <c r="O314" s="68">
        <f t="shared" si="34"/>
        <v>0</v>
      </c>
      <c r="P314" s="71">
        <f t="shared" si="35"/>
        <v>0</v>
      </c>
      <c r="Q314" s="68">
        <f t="shared" si="36"/>
        <v>0</v>
      </c>
      <c r="R314" s="71">
        <f t="shared" si="37"/>
        <v>0</v>
      </c>
      <c r="S314" s="68">
        <f t="shared" si="38"/>
        <v>0</v>
      </c>
      <c r="T314" s="71">
        <f t="shared" si="39"/>
        <v>0</v>
      </c>
      <c r="U314" s="65">
        <f t="shared" si="40"/>
        <v>0</v>
      </c>
      <c r="V314" s="59">
        <f t="shared" si="41"/>
        <v>0</v>
      </c>
    </row>
    <row r="315" spans="2:22" ht="13.5" customHeight="1">
      <c r="B315" s="63">
        <f t="shared" si="21"/>
        <v>289</v>
      </c>
      <c r="C315" s="70">
        <f t="shared" si="22"/>
        <v>0</v>
      </c>
      <c r="D315" s="71">
        <f t="shared" si="23"/>
        <v>0</v>
      </c>
      <c r="E315" s="70">
        <f t="shared" si="24"/>
        <v>0</v>
      </c>
      <c r="F315" s="71">
        <f t="shared" si="25"/>
        <v>0</v>
      </c>
      <c r="G315" s="70">
        <f t="shared" si="26"/>
        <v>0</v>
      </c>
      <c r="H315" s="71">
        <f t="shared" si="27"/>
        <v>0</v>
      </c>
      <c r="I315" s="70">
        <f t="shared" si="28"/>
        <v>0</v>
      </c>
      <c r="J315" s="71">
        <f t="shared" si="29"/>
        <v>0</v>
      </c>
      <c r="K315" s="70">
        <f t="shared" si="30"/>
        <v>0</v>
      </c>
      <c r="L315" s="71">
        <f t="shared" si="31"/>
        <v>0</v>
      </c>
      <c r="M315" s="68">
        <f t="shared" si="32"/>
        <v>0</v>
      </c>
      <c r="N315" s="71">
        <f t="shared" si="33"/>
        <v>0</v>
      </c>
      <c r="O315" s="68">
        <f t="shared" si="34"/>
        <v>0</v>
      </c>
      <c r="P315" s="71">
        <f t="shared" si="35"/>
        <v>0</v>
      </c>
      <c r="Q315" s="68">
        <f t="shared" si="36"/>
        <v>0</v>
      </c>
      <c r="R315" s="71">
        <f t="shared" si="37"/>
        <v>0</v>
      </c>
      <c r="S315" s="68">
        <f t="shared" si="38"/>
        <v>0</v>
      </c>
      <c r="T315" s="71">
        <f t="shared" si="39"/>
        <v>0</v>
      </c>
      <c r="U315" s="65">
        <f t="shared" si="40"/>
        <v>0</v>
      </c>
      <c r="V315" s="59">
        <f t="shared" si="41"/>
        <v>0</v>
      </c>
    </row>
    <row r="316" spans="2:22" ht="13.5" customHeight="1">
      <c r="B316" s="63">
        <f t="shared" si="21"/>
        <v>290</v>
      </c>
      <c r="C316" s="70">
        <f t="shared" si="22"/>
        <v>0</v>
      </c>
      <c r="D316" s="71">
        <f t="shared" si="23"/>
        <v>0</v>
      </c>
      <c r="E316" s="70">
        <f t="shared" si="24"/>
        <v>0</v>
      </c>
      <c r="F316" s="71">
        <f t="shared" si="25"/>
        <v>0</v>
      </c>
      <c r="G316" s="70">
        <f t="shared" si="26"/>
        <v>0</v>
      </c>
      <c r="H316" s="71">
        <f t="shared" si="27"/>
        <v>0</v>
      </c>
      <c r="I316" s="70">
        <f t="shared" si="28"/>
        <v>0</v>
      </c>
      <c r="J316" s="71">
        <f t="shared" si="29"/>
        <v>0</v>
      </c>
      <c r="K316" s="70">
        <f t="shared" si="30"/>
        <v>0</v>
      </c>
      <c r="L316" s="71">
        <f t="shared" si="31"/>
        <v>0</v>
      </c>
      <c r="M316" s="68">
        <f t="shared" si="32"/>
        <v>0</v>
      </c>
      <c r="N316" s="71">
        <f t="shared" si="33"/>
        <v>0</v>
      </c>
      <c r="O316" s="68">
        <f t="shared" si="34"/>
        <v>0</v>
      </c>
      <c r="P316" s="71">
        <f t="shared" si="35"/>
        <v>0</v>
      </c>
      <c r="Q316" s="68">
        <f t="shared" si="36"/>
        <v>0</v>
      </c>
      <c r="R316" s="71">
        <f t="shared" si="37"/>
        <v>0</v>
      </c>
      <c r="S316" s="68">
        <f t="shared" si="38"/>
        <v>0</v>
      </c>
      <c r="T316" s="71">
        <f t="shared" si="39"/>
        <v>0</v>
      </c>
      <c r="U316" s="65">
        <f t="shared" si="40"/>
        <v>0</v>
      </c>
      <c r="V316" s="59">
        <f t="shared" si="41"/>
        <v>0</v>
      </c>
    </row>
    <row r="317" spans="2:22" ht="13.5" customHeight="1">
      <c r="B317" s="63">
        <f t="shared" si="21"/>
        <v>291</v>
      </c>
      <c r="C317" s="70">
        <f t="shared" si="22"/>
        <v>0</v>
      </c>
      <c r="D317" s="71">
        <f t="shared" si="23"/>
        <v>0</v>
      </c>
      <c r="E317" s="70">
        <f t="shared" si="24"/>
        <v>0</v>
      </c>
      <c r="F317" s="71">
        <f t="shared" si="25"/>
        <v>0</v>
      </c>
      <c r="G317" s="70">
        <f t="shared" si="26"/>
        <v>0</v>
      </c>
      <c r="H317" s="71">
        <f t="shared" si="27"/>
        <v>0</v>
      </c>
      <c r="I317" s="70">
        <f t="shared" si="28"/>
        <v>0</v>
      </c>
      <c r="J317" s="71">
        <f t="shared" si="29"/>
        <v>0</v>
      </c>
      <c r="K317" s="70">
        <f t="shared" si="30"/>
        <v>0</v>
      </c>
      <c r="L317" s="71">
        <f t="shared" si="31"/>
        <v>0</v>
      </c>
      <c r="M317" s="68">
        <f t="shared" si="32"/>
        <v>0</v>
      </c>
      <c r="N317" s="71">
        <f t="shared" si="33"/>
        <v>0</v>
      </c>
      <c r="O317" s="68">
        <f t="shared" si="34"/>
        <v>0</v>
      </c>
      <c r="P317" s="71">
        <f t="shared" si="35"/>
        <v>0</v>
      </c>
      <c r="Q317" s="68">
        <f t="shared" si="36"/>
        <v>0</v>
      </c>
      <c r="R317" s="71">
        <f t="shared" si="37"/>
        <v>0</v>
      </c>
      <c r="S317" s="68">
        <f t="shared" si="38"/>
        <v>0</v>
      </c>
      <c r="T317" s="71">
        <f t="shared" si="39"/>
        <v>0</v>
      </c>
      <c r="U317" s="65">
        <f t="shared" si="40"/>
        <v>0</v>
      </c>
      <c r="V317" s="59">
        <f t="shared" si="41"/>
        <v>0</v>
      </c>
    </row>
    <row r="318" spans="2:22" ht="13.5" customHeight="1">
      <c r="B318" s="63">
        <f t="shared" si="21"/>
        <v>292</v>
      </c>
      <c r="C318" s="70">
        <f t="shared" si="22"/>
        <v>0</v>
      </c>
      <c r="D318" s="71">
        <f t="shared" si="23"/>
        <v>0</v>
      </c>
      <c r="E318" s="70">
        <f t="shared" si="24"/>
        <v>0</v>
      </c>
      <c r="F318" s="71">
        <f t="shared" si="25"/>
        <v>0</v>
      </c>
      <c r="G318" s="70">
        <f t="shared" si="26"/>
        <v>0</v>
      </c>
      <c r="H318" s="71">
        <f t="shared" si="27"/>
        <v>0</v>
      </c>
      <c r="I318" s="70">
        <f t="shared" si="28"/>
        <v>0</v>
      </c>
      <c r="J318" s="71">
        <f t="shared" si="29"/>
        <v>0</v>
      </c>
      <c r="K318" s="70">
        <f t="shared" si="30"/>
        <v>0</v>
      </c>
      <c r="L318" s="71">
        <f t="shared" si="31"/>
        <v>0</v>
      </c>
      <c r="M318" s="68">
        <f t="shared" si="32"/>
        <v>0</v>
      </c>
      <c r="N318" s="71">
        <f t="shared" si="33"/>
        <v>0</v>
      </c>
      <c r="O318" s="68">
        <f t="shared" si="34"/>
        <v>0</v>
      </c>
      <c r="P318" s="71">
        <f t="shared" si="35"/>
        <v>0</v>
      </c>
      <c r="Q318" s="68">
        <f t="shared" si="36"/>
        <v>0</v>
      </c>
      <c r="R318" s="71">
        <f t="shared" si="37"/>
        <v>0</v>
      </c>
      <c r="S318" s="68">
        <f t="shared" si="38"/>
        <v>0</v>
      </c>
      <c r="T318" s="71">
        <f t="shared" si="39"/>
        <v>0</v>
      </c>
      <c r="U318" s="65">
        <f t="shared" si="40"/>
        <v>0</v>
      </c>
      <c r="V318" s="59">
        <f t="shared" si="41"/>
        <v>0</v>
      </c>
    </row>
    <row r="319" spans="2:22" ht="13.5" customHeight="1">
      <c r="B319" s="63">
        <f t="shared" si="21"/>
        <v>293</v>
      </c>
      <c r="C319" s="70">
        <f t="shared" si="22"/>
        <v>0</v>
      </c>
      <c r="D319" s="71">
        <f t="shared" si="23"/>
        <v>0</v>
      </c>
      <c r="E319" s="70">
        <f t="shared" si="24"/>
        <v>0</v>
      </c>
      <c r="F319" s="71">
        <f t="shared" si="25"/>
        <v>0</v>
      </c>
      <c r="G319" s="70">
        <f t="shared" si="26"/>
        <v>0</v>
      </c>
      <c r="H319" s="71">
        <f t="shared" si="27"/>
        <v>0</v>
      </c>
      <c r="I319" s="70">
        <f t="shared" si="28"/>
        <v>0</v>
      </c>
      <c r="J319" s="71">
        <f t="shared" si="29"/>
        <v>0</v>
      </c>
      <c r="K319" s="70">
        <f t="shared" si="30"/>
        <v>0</v>
      </c>
      <c r="L319" s="71">
        <f t="shared" si="31"/>
        <v>0</v>
      </c>
      <c r="M319" s="68">
        <f t="shared" si="32"/>
        <v>0</v>
      </c>
      <c r="N319" s="71">
        <f t="shared" si="33"/>
        <v>0</v>
      </c>
      <c r="O319" s="68">
        <f t="shared" si="34"/>
        <v>0</v>
      </c>
      <c r="P319" s="71">
        <f t="shared" si="35"/>
        <v>0</v>
      </c>
      <c r="Q319" s="68">
        <f t="shared" si="36"/>
        <v>0</v>
      </c>
      <c r="R319" s="71">
        <f t="shared" si="37"/>
        <v>0</v>
      </c>
      <c r="S319" s="68">
        <f t="shared" si="38"/>
        <v>0</v>
      </c>
      <c r="T319" s="71">
        <f t="shared" si="39"/>
        <v>0</v>
      </c>
      <c r="U319" s="65">
        <f t="shared" si="40"/>
        <v>0</v>
      </c>
      <c r="V319" s="59">
        <f t="shared" si="41"/>
        <v>0</v>
      </c>
    </row>
    <row r="320" spans="2:22" ht="13.5" customHeight="1">
      <c r="B320" s="63">
        <f t="shared" si="21"/>
        <v>294</v>
      </c>
      <c r="C320" s="70">
        <f t="shared" si="22"/>
        <v>0</v>
      </c>
      <c r="D320" s="71">
        <f t="shared" si="23"/>
        <v>0</v>
      </c>
      <c r="E320" s="70">
        <f t="shared" si="24"/>
        <v>0</v>
      </c>
      <c r="F320" s="71">
        <f t="shared" si="25"/>
        <v>0</v>
      </c>
      <c r="G320" s="70">
        <f t="shared" si="26"/>
        <v>0</v>
      </c>
      <c r="H320" s="71">
        <f t="shared" si="27"/>
        <v>0</v>
      </c>
      <c r="I320" s="70">
        <f t="shared" si="28"/>
        <v>0</v>
      </c>
      <c r="J320" s="71">
        <f t="shared" si="29"/>
        <v>0</v>
      </c>
      <c r="K320" s="70">
        <f t="shared" si="30"/>
        <v>0</v>
      </c>
      <c r="L320" s="71">
        <f t="shared" si="31"/>
        <v>0</v>
      </c>
      <c r="M320" s="68">
        <f t="shared" si="32"/>
        <v>0</v>
      </c>
      <c r="N320" s="71">
        <f t="shared" si="33"/>
        <v>0</v>
      </c>
      <c r="O320" s="68">
        <f t="shared" si="34"/>
        <v>0</v>
      </c>
      <c r="P320" s="71">
        <f t="shared" si="35"/>
        <v>0</v>
      </c>
      <c r="Q320" s="68">
        <f t="shared" si="36"/>
        <v>0</v>
      </c>
      <c r="R320" s="71">
        <f t="shared" si="37"/>
        <v>0</v>
      </c>
      <c r="S320" s="68">
        <f t="shared" si="38"/>
        <v>0</v>
      </c>
      <c r="T320" s="71">
        <f t="shared" si="39"/>
        <v>0</v>
      </c>
      <c r="U320" s="65">
        <f t="shared" si="40"/>
        <v>0</v>
      </c>
      <c r="V320" s="59">
        <f t="shared" si="41"/>
        <v>0</v>
      </c>
    </row>
    <row r="321" spans="2:22" ht="13.5" customHeight="1">
      <c r="B321" s="63">
        <f t="shared" si="21"/>
        <v>295</v>
      </c>
      <c r="C321" s="70">
        <f t="shared" si="22"/>
        <v>0</v>
      </c>
      <c r="D321" s="71">
        <f t="shared" si="23"/>
        <v>0</v>
      </c>
      <c r="E321" s="70">
        <f t="shared" si="24"/>
        <v>0</v>
      </c>
      <c r="F321" s="71">
        <f t="shared" si="25"/>
        <v>0</v>
      </c>
      <c r="G321" s="70">
        <f t="shared" si="26"/>
        <v>0</v>
      </c>
      <c r="H321" s="71">
        <f t="shared" si="27"/>
        <v>0</v>
      </c>
      <c r="I321" s="70">
        <f t="shared" si="28"/>
        <v>0</v>
      </c>
      <c r="J321" s="71">
        <f t="shared" si="29"/>
        <v>0</v>
      </c>
      <c r="K321" s="70">
        <f t="shared" si="30"/>
        <v>0</v>
      </c>
      <c r="L321" s="71">
        <f t="shared" si="31"/>
        <v>0</v>
      </c>
      <c r="M321" s="68">
        <f t="shared" si="32"/>
        <v>0</v>
      </c>
      <c r="N321" s="71">
        <f t="shared" si="33"/>
        <v>0</v>
      </c>
      <c r="O321" s="68">
        <f t="shared" si="34"/>
        <v>0</v>
      </c>
      <c r="P321" s="71">
        <f t="shared" si="35"/>
        <v>0</v>
      </c>
      <c r="Q321" s="68">
        <f t="shared" si="36"/>
        <v>0</v>
      </c>
      <c r="R321" s="71">
        <f t="shared" si="37"/>
        <v>0</v>
      </c>
      <c r="S321" s="68">
        <f t="shared" si="38"/>
        <v>0</v>
      </c>
      <c r="T321" s="71">
        <f t="shared" si="39"/>
        <v>0</v>
      </c>
      <c r="U321" s="65">
        <f t="shared" si="40"/>
        <v>0</v>
      </c>
      <c r="V321" s="59">
        <f t="shared" si="41"/>
        <v>0</v>
      </c>
    </row>
    <row r="322" spans="2:22" ht="13.5" customHeight="1">
      <c r="B322" s="63">
        <f t="shared" si="21"/>
        <v>296</v>
      </c>
      <c r="C322" s="70">
        <f t="shared" si="22"/>
        <v>0</v>
      </c>
      <c r="D322" s="71">
        <f t="shared" si="23"/>
        <v>0</v>
      </c>
      <c r="E322" s="70">
        <f t="shared" si="24"/>
        <v>0</v>
      </c>
      <c r="F322" s="71">
        <f t="shared" si="25"/>
        <v>0</v>
      </c>
      <c r="G322" s="70">
        <f t="shared" si="26"/>
        <v>0</v>
      </c>
      <c r="H322" s="71">
        <f t="shared" si="27"/>
        <v>0</v>
      </c>
      <c r="I322" s="70">
        <f t="shared" si="28"/>
        <v>0</v>
      </c>
      <c r="J322" s="71">
        <f t="shared" si="29"/>
        <v>0</v>
      </c>
      <c r="K322" s="70">
        <f t="shared" si="30"/>
        <v>0</v>
      </c>
      <c r="L322" s="71">
        <f t="shared" si="31"/>
        <v>0</v>
      </c>
      <c r="M322" s="68">
        <f t="shared" si="32"/>
        <v>0</v>
      </c>
      <c r="N322" s="71">
        <f t="shared" si="33"/>
        <v>0</v>
      </c>
      <c r="O322" s="68">
        <f t="shared" si="34"/>
        <v>0</v>
      </c>
      <c r="P322" s="71">
        <f t="shared" si="35"/>
        <v>0</v>
      </c>
      <c r="Q322" s="68">
        <f t="shared" si="36"/>
        <v>0</v>
      </c>
      <c r="R322" s="71">
        <f t="shared" si="37"/>
        <v>0</v>
      </c>
      <c r="S322" s="68">
        <f t="shared" si="38"/>
        <v>0</v>
      </c>
      <c r="T322" s="71">
        <f t="shared" si="39"/>
        <v>0</v>
      </c>
      <c r="U322" s="65">
        <f t="shared" si="40"/>
        <v>0</v>
      </c>
      <c r="V322" s="59">
        <f t="shared" si="41"/>
        <v>0</v>
      </c>
    </row>
    <row r="323" spans="2:22" ht="13.5" customHeight="1">
      <c r="B323" s="63">
        <f t="shared" si="21"/>
        <v>297</v>
      </c>
      <c r="C323" s="70">
        <f t="shared" si="22"/>
        <v>0</v>
      </c>
      <c r="D323" s="71">
        <f t="shared" si="23"/>
        <v>0</v>
      </c>
      <c r="E323" s="70">
        <f t="shared" si="24"/>
        <v>0</v>
      </c>
      <c r="F323" s="71">
        <f t="shared" si="25"/>
        <v>0</v>
      </c>
      <c r="G323" s="70">
        <f t="shared" si="26"/>
        <v>0</v>
      </c>
      <c r="H323" s="71">
        <f t="shared" si="27"/>
        <v>0</v>
      </c>
      <c r="I323" s="70">
        <f t="shared" si="28"/>
        <v>0</v>
      </c>
      <c r="J323" s="71">
        <f t="shared" si="29"/>
        <v>0</v>
      </c>
      <c r="K323" s="70">
        <f t="shared" si="30"/>
        <v>0</v>
      </c>
      <c r="L323" s="71">
        <f t="shared" si="31"/>
        <v>0</v>
      </c>
      <c r="M323" s="68">
        <f t="shared" si="32"/>
        <v>0</v>
      </c>
      <c r="N323" s="71">
        <f t="shared" si="33"/>
        <v>0</v>
      </c>
      <c r="O323" s="68">
        <f t="shared" si="34"/>
        <v>0</v>
      </c>
      <c r="P323" s="71">
        <f t="shared" si="35"/>
        <v>0</v>
      </c>
      <c r="Q323" s="68">
        <f t="shared" si="36"/>
        <v>0</v>
      </c>
      <c r="R323" s="71">
        <f t="shared" si="37"/>
        <v>0</v>
      </c>
      <c r="S323" s="68">
        <f t="shared" si="38"/>
        <v>0</v>
      </c>
      <c r="T323" s="71">
        <f t="shared" si="39"/>
        <v>0</v>
      </c>
      <c r="U323" s="65">
        <f t="shared" si="40"/>
        <v>0</v>
      </c>
      <c r="V323" s="59">
        <f t="shared" si="41"/>
        <v>0</v>
      </c>
    </row>
    <row r="324" spans="2:22" ht="13.5" customHeight="1">
      <c r="B324" s="63">
        <f t="shared" si="21"/>
        <v>298</v>
      </c>
      <c r="C324" s="70">
        <f t="shared" si="22"/>
        <v>0</v>
      </c>
      <c r="D324" s="71">
        <f t="shared" si="23"/>
        <v>0</v>
      </c>
      <c r="E324" s="70">
        <f t="shared" si="24"/>
        <v>0</v>
      </c>
      <c r="F324" s="71">
        <f t="shared" si="25"/>
        <v>0</v>
      </c>
      <c r="G324" s="70">
        <f t="shared" si="26"/>
        <v>0</v>
      </c>
      <c r="H324" s="71">
        <f t="shared" si="27"/>
        <v>0</v>
      </c>
      <c r="I324" s="70">
        <f t="shared" si="28"/>
        <v>0</v>
      </c>
      <c r="J324" s="71">
        <f t="shared" si="29"/>
        <v>0</v>
      </c>
      <c r="K324" s="70">
        <f t="shared" si="30"/>
        <v>0</v>
      </c>
      <c r="L324" s="71">
        <f t="shared" si="31"/>
        <v>0</v>
      </c>
      <c r="M324" s="68">
        <f t="shared" si="32"/>
        <v>0</v>
      </c>
      <c r="N324" s="71">
        <f t="shared" si="33"/>
        <v>0</v>
      </c>
      <c r="O324" s="68">
        <f t="shared" si="34"/>
        <v>0</v>
      </c>
      <c r="P324" s="71">
        <f t="shared" si="35"/>
        <v>0</v>
      </c>
      <c r="Q324" s="68">
        <f t="shared" si="36"/>
        <v>0</v>
      </c>
      <c r="R324" s="71">
        <f t="shared" si="37"/>
        <v>0</v>
      </c>
      <c r="S324" s="68">
        <f t="shared" si="38"/>
        <v>0</v>
      </c>
      <c r="T324" s="71">
        <f t="shared" si="39"/>
        <v>0</v>
      </c>
      <c r="U324" s="65">
        <f t="shared" si="40"/>
        <v>0</v>
      </c>
      <c r="V324" s="59">
        <f t="shared" si="41"/>
        <v>0</v>
      </c>
    </row>
    <row r="325" spans="2:22" ht="13.5" customHeight="1">
      <c r="B325" s="63">
        <f t="shared" si="21"/>
        <v>299</v>
      </c>
      <c r="C325" s="70">
        <f t="shared" si="22"/>
        <v>0</v>
      </c>
      <c r="D325" s="71">
        <f t="shared" si="23"/>
        <v>0</v>
      </c>
      <c r="E325" s="70">
        <f t="shared" si="24"/>
        <v>0</v>
      </c>
      <c r="F325" s="71">
        <f t="shared" si="25"/>
        <v>0</v>
      </c>
      <c r="G325" s="70">
        <f t="shared" si="26"/>
        <v>0</v>
      </c>
      <c r="H325" s="71">
        <f t="shared" si="27"/>
        <v>0</v>
      </c>
      <c r="I325" s="70">
        <f t="shared" si="28"/>
        <v>0</v>
      </c>
      <c r="J325" s="71">
        <f t="shared" si="29"/>
        <v>0</v>
      </c>
      <c r="K325" s="70">
        <f t="shared" si="30"/>
        <v>0</v>
      </c>
      <c r="L325" s="71">
        <f t="shared" si="31"/>
        <v>0</v>
      </c>
      <c r="M325" s="68">
        <f t="shared" si="32"/>
        <v>0</v>
      </c>
      <c r="N325" s="71">
        <f t="shared" si="33"/>
        <v>0</v>
      </c>
      <c r="O325" s="68">
        <f t="shared" si="34"/>
        <v>0</v>
      </c>
      <c r="P325" s="71">
        <f t="shared" si="35"/>
        <v>0</v>
      </c>
      <c r="Q325" s="68">
        <f t="shared" si="36"/>
        <v>0</v>
      </c>
      <c r="R325" s="71">
        <f t="shared" si="37"/>
        <v>0</v>
      </c>
      <c r="S325" s="68">
        <f t="shared" si="38"/>
        <v>0</v>
      </c>
      <c r="T325" s="71">
        <f t="shared" si="39"/>
        <v>0</v>
      </c>
      <c r="U325" s="65">
        <f t="shared" si="40"/>
        <v>0</v>
      </c>
      <c r="V325" s="59">
        <f t="shared" si="41"/>
        <v>0</v>
      </c>
    </row>
    <row r="326" spans="2:22" ht="13.5" customHeight="1">
      <c r="B326" s="63">
        <f t="shared" si="21"/>
        <v>300</v>
      </c>
      <c r="C326" s="70">
        <f t="shared" si="22"/>
        <v>0</v>
      </c>
      <c r="D326" s="71">
        <f t="shared" si="23"/>
        <v>0</v>
      </c>
      <c r="E326" s="70">
        <f t="shared" si="24"/>
        <v>0</v>
      </c>
      <c r="F326" s="71">
        <f t="shared" si="25"/>
        <v>0</v>
      </c>
      <c r="G326" s="70">
        <f t="shared" si="26"/>
        <v>0</v>
      </c>
      <c r="H326" s="71">
        <f t="shared" si="27"/>
        <v>0</v>
      </c>
      <c r="I326" s="70">
        <f t="shared" si="28"/>
        <v>0</v>
      </c>
      <c r="J326" s="71">
        <f t="shared" si="29"/>
        <v>0</v>
      </c>
      <c r="K326" s="70">
        <f t="shared" si="30"/>
        <v>0</v>
      </c>
      <c r="L326" s="71">
        <f t="shared" si="31"/>
        <v>0</v>
      </c>
      <c r="M326" s="68">
        <f t="shared" si="32"/>
        <v>0</v>
      </c>
      <c r="N326" s="71">
        <f t="shared" si="33"/>
        <v>0</v>
      </c>
      <c r="O326" s="68">
        <f t="shared" si="34"/>
        <v>0</v>
      </c>
      <c r="P326" s="71">
        <f t="shared" si="35"/>
        <v>0</v>
      </c>
      <c r="Q326" s="68">
        <f t="shared" si="36"/>
        <v>0</v>
      </c>
      <c r="R326" s="71">
        <f t="shared" si="37"/>
        <v>0</v>
      </c>
      <c r="S326" s="68">
        <f t="shared" si="38"/>
        <v>0</v>
      </c>
      <c r="T326" s="71">
        <f t="shared" si="39"/>
        <v>0</v>
      </c>
      <c r="U326" s="65">
        <f t="shared" si="40"/>
        <v>0</v>
      </c>
      <c r="V326" s="59">
        <f t="shared" si="41"/>
        <v>0</v>
      </c>
    </row>
    <row r="327" spans="2:22" ht="13.5" customHeight="1">
      <c r="B327" s="63">
        <f t="shared" si="21"/>
        <v>301</v>
      </c>
      <c r="C327" s="70">
        <f t="shared" si="22"/>
        <v>0</v>
      </c>
      <c r="D327" s="71">
        <f t="shared" si="23"/>
        <v>0</v>
      </c>
      <c r="E327" s="70">
        <f t="shared" si="24"/>
        <v>0</v>
      </c>
      <c r="F327" s="71">
        <f t="shared" si="25"/>
        <v>0</v>
      </c>
      <c r="G327" s="70">
        <f t="shared" si="26"/>
        <v>0</v>
      </c>
      <c r="H327" s="71">
        <f t="shared" si="27"/>
        <v>0</v>
      </c>
      <c r="I327" s="70">
        <f t="shared" si="28"/>
        <v>0</v>
      </c>
      <c r="J327" s="71">
        <f t="shared" si="29"/>
        <v>0</v>
      </c>
      <c r="K327" s="70">
        <f t="shared" si="30"/>
        <v>0</v>
      </c>
      <c r="L327" s="71">
        <f t="shared" si="31"/>
        <v>0</v>
      </c>
      <c r="M327" s="68">
        <f t="shared" si="32"/>
        <v>0</v>
      </c>
      <c r="N327" s="71">
        <f t="shared" si="33"/>
        <v>0</v>
      </c>
      <c r="O327" s="68">
        <f t="shared" si="34"/>
        <v>0</v>
      </c>
      <c r="P327" s="71">
        <f t="shared" si="35"/>
        <v>0</v>
      </c>
      <c r="Q327" s="68">
        <f t="shared" si="36"/>
        <v>0</v>
      </c>
      <c r="R327" s="71">
        <f t="shared" si="37"/>
        <v>0</v>
      </c>
      <c r="S327" s="68">
        <f t="shared" si="38"/>
        <v>0</v>
      </c>
      <c r="T327" s="71">
        <f t="shared" si="39"/>
        <v>0</v>
      </c>
      <c r="U327" s="65">
        <f t="shared" si="40"/>
        <v>0</v>
      </c>
      <c r="V327" s="59">
        <f t="shared" si="41"/>
        <v>0</v>
      </c>
    </row>
    <row r="328" spans="2:22" ht="13.5" customHeight="1">
      <c r="B328" s="63">
        <f t="shared" si="21"/>
        <v>302</v>
      </c>
      <c r="C328" s="70">
        <f t="shared" si="22"/>
        <v>0</v>
      </c>
      <c r="D328" s="71">
        <f t="shared" si="23"/>
        <v>0</v>
      </c>
      <c r="E328" s="70">
        <f t="shared" si="24"/>
        <v>0</v>
      </c>
      <c r="F328" s="71">
        <f t="shared" si="25"/>
        <v>0</v>
      </c>
      <c r="G328" s="70">
        <f t="shared" si="26"/>
        <v>0</v>
      </c>
      <c r="H328" s="71">
        <f t="shared" si="27"/>
        <v>0</v>
      </c>
      <c r="I328" s="70">
        <f t="shared" si="28"/>
        <v>0</v>
      </c>
      <c r="J328" s="71">
        <f t="shared" si="29"/>
        <v>0</v>
      </c>
      <c r="K328" s="70">
        <f t="shared" si="30"/>
        <v>0</v>
      </c>
      <c r="L328" s="71">
        <f t="shared" si="31"/>
        <v>0</v>
      </c>
      <c r="M328" s="68">
        <f t="shared" si="32"/>
        <v>0</v>
      </c>
      <c r="N328" s="71">
        <f t="shared" si="33"/>
        <v>0</v>
      </c>
      <c r="O328" s="68">
        <f t="shared" si="34"/>
        <v>0</v>
      </c>
      <c r="P328" s="71">
        <f t="shared" si="35"/>
        <v>0</v>
      </c>
      <c r="Q328" s="68">
        <f t="shared" si="36"/>
        <v>0</v>
      </c>
      <c r="R328" s="71">
        <f t="shared" si="37"/>
        <v>0</v>
      </c>
      <c r="S328" s="68">
        <f t="shared" si="38"/>
        <v>0</v>
      </c>
      <c r="T328" s="71">
        <f t="shared" si="39"/>
        <v>0</v>
      </c>
      <c r="U328" s="65">
        <f t="shared" si="40"/>
        <v>0</v>
      </c>
      <c r="V328" s="59">
        <f t="shared" si="41"/>
        <v>0</v>
      </c>
    </row>
    <row r="329" spans="2:22" ht="13.5" customHeight="1">
      <c r="B329" s="63">
        <f t="shared" si="21"/>
        <v>303</v>
      </c>
      <c r="C329" s="70">
        <f t="shared" si="22"/>
        <v>0</v>
      </c>
      <c r="D329" s="71">
        <f t="shared" si="23"/>
        <v>0</v>
      </c>
      <c r="E329" s="70">
        <f t="shared" si="24"/>
        <v>0</v>
      </c>
      <c r="F329" s="71">
        <f t="shared" si="25"/>
        <v>0</v>
      </c>
      <c r="G329" s="70">
        <f t="shared" si="26"/>
        <v>0</v>
      </c>
      <c r="H329" s="71">
        <f t="shared" si="27"/>
        <v>0</v>
      </c>
      <c r="I329" s="70">
        <f t="shared" si="28"/>
        <v>0</v>
      </c>
      <c r="J329" s="71">
        <f t="shared" si="29"/>
        <v>0</v>
      </c>
      <c r="K329" s="70">
        <f t="shared" si="30"/>
        <v>0</v>
      </c>
      <c r="L329" s="71">
        <f t="shared" si="31"/>
        <v>0</v>
      </c>
      <c r="M329" s="68">
        <f t="shared" si="32"/>
        <v>0</v>
      </c>
      <c r="N329" s="71">
        <f t="shared" si="33"/>
        <v>0</v>
      </c>
      <c r="O329" s="68">
        <f t="shared" si="34"/>
        <v>0</v>
      </c>
      <c r="P329" s="71">
        <f t="shared" si="35"/>
        <v>0</v>
      </c>
      <c r="Q329" s="68">
        <f t="shared" si="36"/>
        <v>0</v>
      </c>
      <c r="R329" s="71">
        <f t="shared" si="37"/>
        <v>0</v>
      </c>
      <c r="S329" s="68">
        <f t="shared" si="38"/>
        <v>0</v>
      </c>
      <c r="T329" s="71">
        <f t="shared" si="39"/>
        <v>0</v>
      </c>
      <c r="U329" s="65">
        <f t="shared" si="40"/>
        <v>0</v>
      </c>
      <c r="V329" s="59">
        <f t="shared" si="41"/>
        <v>0</v>
      </c>
    </row>
    <row r="330" spans="2:22" ht="13.5" customHeight="1">
      <c r="B330" s="63">
        <f t="shared" si="21"/>
        <v>304</v>
      </c>
      <c r="C330" s="70">
        <f t="shared" si="22"/>
        <v>0</v>
      </c>
      <c r="D330" s="71">
        <f t="shared" si="23"/>
        <v>0</v>
      </c>
      <c r="E330" s="70">
        <f t="shared" si="24"/>
        <v>0</v>
      </c>
      <c r="F330" s="71">
        <f t="shared" si="25"/>
        <v>0</v>
      </c>
      <c r="G330" s="70">
        <f t="shared" si="26"/>
        <v>0</v>
      </c>
      <c r="H330" s="71">
        <f t="shared" si="27"/>
        <v>0</v>
      </c>
      <c r="I330" s="70">
        <f t="shared" si="28"/>
        <v>0</v>
      </c>
      <c r="J330" s="71">
        <f t="shared" si="29"/>
        <v>0</v>
      </c>
      <c r="K330" s="70">
        <f t="shared" si="30"/>
        <v>0</v>
      </c>
      <c r="L330" s="71">
        <f t="shared" si="31"/>
        <v>0</v>
      </c>
      <c r="M330" s="68">
        <f t="shared" si="32"/>
        <v>0</v>
      </c>
      <c r="N330" s="71">
        <f t="shared" si="33"/>
        <v>0</v>
      </c>
      <c r="O330" s="68">
        <f t="shared" si="34"/>
        <v>0</v>
      </c>
      <c r="P330" s="71">
        <f t="shared" si="35"/>
        <v>0</v>
      </c>
      <c r="Q330" s="68">
        <f t="shared" si="36"/>
        <v>0</v>
      </c>
      <c r="R330" s="71">
        <f t="shared" si="37"/>
        <v>0</v>
      </c>
      <c r="S330" s="68">
        <f t="shared" si="38"/>
        <v>0</v>
      </c>
      <c r="T330" s="71">
        <f t="shared" si="39"/>
        <v>0</v>
      </c>
      <c r="U330" s="65">
        <f t="shared" si="40"/>
        <v>0</v>
      </c>
      <c r="V330" s="59">
        <f t="shared" si="41"/>
        <v>0</v>
      </c>
    </row>
    <row r="331" spans="2:22" ht="13.5" customHeight="1">
      <c r="B331" s="63">
        <f t="shared" si="21"/>
        <v>305</v>
      </c>
      <c r="C331" s="70">
        <f t="shared" si="22"/>
        <v>0</v>
      </c>
      <c r="D331" s="71">
        <f t="shared" si="23"/>
        <v>0</v>
      </c>
      <c r="E331" s="70">
        <f t="shared" si="24"/>
        <v>0</v>
      </c>
      <c r="F331" s="71">
        <f t="shared" si="25"/>
        <v>0</v>
      </c>
      <c r="G331" s="70">
        <f t="shared" si="26"/>
        <v>0</v>
      </c>
      <c r="H331" s="71">
        <f t="shared" si="27"/>
        <v>0</v>
      </c>
      <c r="I331" s="70">
        <f t="shared" si="28"/>
        <v>0</v>
      </c>
      <c r="J331" s="71">
        <f t="shared" si="29"/>
        <v>0</v>
      </c>
      <c r="K331" s="70">
        <f t="shared" si="30"/>
        <v>0</v>
      </c>
      <c r="L331" s="71">
        <f t="shared" si="31"/>
        <v>0</v>
      </c>
      <c r="M331" s="68">
        <f t="shared" si="32"/>
        <v>0</v>
      </c>
      <c r="N331" s="71">
        <f t="shared" si="33"/>
        <v>0</v>
      </c>
      <c r="O331" s="68">
        <f t="shared" si="34"/>
        <v>0</v>
      </c>
      <c r="P331" s="71">
        <f t="shared" si="35"/>
        <v>0</v>
      </c>
      <c r="Q331" s="68">
        <f t="shared" si="36"/>
        <v>0</v>
      </c>
      <c r="R331" s="71">
        <f t="shared" si="37"/>
        <v>0</v>
      </c>
      <c r="S331" s="68">
        <f t="shared" si="38"/>
        <v>0</v>
      </c>
      <c r="T331" s="71">
        <f t="shared" si="39"/>
        <v>0</v>
      </c>
      <c r="U331" s="65">
        <f t="shared" si="40"/>
        <v>0</v>
      </c>
      <c r="V331" s="59">
        <f t="shared" si="41"/>
        <v>0</v>
      </c>
    </row>
    <row r="332" spans="2:22" ht="13.5" customHeight="1">
      <c r="B332" s="63">
        <f t="shared" si="21"/>
        <v>306</v>
      </c>
      <c r="C332" s="70">
        <f t="shared" si="22"/>
        <v>0</v>
      </c>
      <c r="D332" s="71">
        <f t="shared" si="23"/>
        <v>0</v>
      </c>
      <c r="E332" s="70">
        <f t="shared" si="24"/>
        <v>0</v>
      </c>
      <c r="F332" s="71">
        <f t="shared" si="25"/>
        <v>0</v>
      </c>
      <c r="G332" s="70">
        <f t="shared" si="26"/>
        <v>0</v>
      </c>
      <c r="H332" s="71">
        <f t="shared" si="27"/>
        <v>0</v>
      </c>
      <c r="I332" s="70">
        <f t="shared" si="28"/>
        <v>0</v>
      </c>
      <c r="J332" s="71">
        <f t="shared" si="29"/>
        <v>0</v>
      </c>
      <c r="K332" s="70">
        <f t="shared" si="30"/>
        <v>0</v>
      </c>
      <c r="L332" s="71">
        <f t="shared" si="31"/>
        <v>0</v>
      </c>
      <c r="M332" s="68">
        <f t="shared" si="32"/>
        <v>0</v>
      </c>
      <c r="N332" s="71">
        <f t="shared" si="33"/>
        <v>0</v>
      </c>
      <c r="O332" s="68">
        <f t="shared" si="34"/>
        <v>0</v>
      </c>
      <c r="P332" s="71">
        <f t="shared" si="35"/>
        <v>0</v>
      </c>
      <c r="Q332" s="68">
        <f t="shared" si="36"/>
        <v>0</v>
      </c>
      <c r="R332" s="71">
        <f t="shared" si="37"/>
        <v>0</v>
      </c>
      <c r="S332" s="68">
        <f t="shared" si="38"/>
        <v>0</v>
      </c>
      <c r="T332" s="71">
        <f t="shared" si="39"/>
        <v>0</v>
      </c>
      <c r="U332" s="65">
        <f t="shared" si="40"/>
        <v>0</v>
      </c>
      <c r="V332" s="59">
        <f t="shared" si="41"/>
        <v>0</v>
      </c>
    </row>
    <row r="333" spans="2:22" ht="13.5" customHeight="1">
      <c r="B333" s="63">
        <f t="shared" si="21"/>
        <v>307</v>
      </c>
      <c r="C333" s="70">
        <f t="shared" si="22"/>
        <v>0</v>
      </c>
      <c r="D333" s="71">
        <f t="shared" si="23"/>
        <v>0</v>
      </c>
      <c r="E333" s="70">
        <f t="shared" si="24"/>
        <v>0</v>
      </c>
      <c r="F333" s="71">
        <f t="shared" si="25"/>
        <v>0</v>
      </c>
      <c r="G333" s="70">
        <f t="shared" si="26"/>
        <v>0</v>
      </c>
      <c r="H333" s="71">
        <f t="shared" si="27"/>
        <v>0</v>
      </c>
      <c r="I333" s="70">
        <f t="shared" si="28"/>
        <v>0</v>
      </c>
      <c r="J333" s="71">
        <f t="shared" si="29"/>
        <v>0</v>
      </c>
      <c r="K333" s="70">
        <f t="shared" si="30"/>
        <v>0</v>
      </c>
      <c r="L333" s="71">
        <f t="shared" si="31"/>
        <v>0</v>
      </c>
      <c r="M333" s="68">
        <f t="shared" si="32"/>
        <v>0</v>
      </c>
      <c r="N333" s="71">
        <f t="shared" si="33"/>
        <v>0</v>
      </c>
      <c r="O333" s="68">
        <f t="shared" si="34"/>
        <v>0</v>
      </c>
      <c r="P333" s="71">
        <f t="shared" si="35"/>
        <v>0</v>
      </c>
      <c r="Q333" s="68">
        <f t="shared" si="36"/>
        <v>0</v>
      </c>
      <c r="R333" s="71">
        <f t="shared" si="37"/>
        <v>0</v>
      </c>
      <c r="S333" s="68">
        <f t="shared" si="38"/>
        <v>0</v>
      </c>
      <c r="T333" s="71">
        <f t="shared" si="39"/>
        <v>0</v>
      </c>
      <c r="U333" s="65">
        <f t="shared" si="40"/>
        <v>0</v>
      </c>
      <c r="V333" s="59">
        <f t="shared" si="41"/>
        <v>0</v>
      </c>
    </row>
    <row r="334" spans="2:22" ht="13.5" customHeight="1">
      <c r="B334" s="63">
        <f t="shared" si="21"/>
        <v>308</v>
      </c>
      <c r="C334" s="70">
        <f t="shared" si="22"/>
        <v>0</v>
      </c>
      <c r="D334" s="71">
        <f t="shared" si="23"/>
        <v>0</v>
      </c>
      <c r="E334" s="70">
        <f t="shared" si="24"/>
        <v>0</v>
      </c>
      <c r="F334" s="71">
        <f t="shared" si="25"/>
        <v>0</v>
      </c>
      <c r="G334" s="70">
        <f t="shared" si="26"/>
        <v>0</v>
      </c>
      <c r="H334" s="71">
        <f t="shared" si="27"/>
        <v>0</v>
      </c>
      <c r="I334" s="70">
        <f t="shared" si="28"/>
        <v>0</v>
      </c>
      <c r="J334" s="71">
        <f t="shared" si="29"/>
        <v>0</v>
      </c>
      <c r="K334" s="70">
        <f t="shared" si="30"/>
        <v>0</v>
      </c>
      <c r="L334" s="71">
        <f t="shared" si="31"/>
        <v>0</v>
      </c>
      <c r="M334" s="68">
        <f t="shared" si="32"/>
        <v>0</v>
      </c>
      <c r="N334" s="71">
        <f t="shared" si="33"/>
        <v>0</v>
      </c>
      <c r="O334" s="68">
        <f t="shared" si="34"/>
        <v>0</v>
      </c>
      <c r="P334" s="71">
        <f t="shared" si="35"/>
        <v>0</v>
      </c>
      <c r="Q334" s="68">
        <f t="shared" si="36"/>
        <v>0</v>
      </c>
      <c r="R334" s="71">
        <f t="shared" si="37"/>
        <v>0</v>
      </c>
      <c r="S334" s="68">
        <f t="shared" si="38"/>
        <v>0</v>
      </c>
      <c r="T334" s="71">
        <f t="shared" si="39"/>
        <v>0</v>
      </c>
      <c r="U334" s="65">
        <f t="shared" si="40"/>
        <v>0</v>
      </c>
      <c r="V334" s="59">
        <f t="shared" si="41"/>
        <v>0</v>
      </c>
    </row>
    <row r="335" spans="2:22" ht="13.5" customHeight="1">
      <c r="B335" s="63">
        <f t="shared" si="21"/>
        <v>309</v>
      </c>
      <c r="C335" s="70">
        <f t="shared" si="22"/>
        <v>0</v>
      </c>
      <c r="D335" s="71">
        <f t="shared" si="23"/>
        <v>0</v>
      </c>
      <c r="E335" s="70">
        <f t="shared" si="24"/>
        <v>0</v>
      </c>
      <c r="F335" s="71">
        <f t="shared" si="25"/>
        <v>0</v>
      </c>
      <c r="G335" s="70">
        <f t="shared" si="26"/>
        <v>0</v>
      </c>
      <c r="H335" s="71">
        <f t="shared" si="27"/>
        <v>0</v>
      </c>
      <c r="I335" s="70">
        <f t="shared" si="28"/>
        <v>0</v>
      </c>
      <c r="J335" s="71">
        <f t="shared" si="29"/>
        <v>0</v>
      </c>
      <c r="K335" s="70">
        <f t="shared" si="30"/>
        <v>0</v>
      </c>
      <c r="L335" s="71">
        <f t="shared" si="31"/>
        <v>0</v>
      </c>
      <c r="M335" s="68">
        <f t="shared" si="32"/>
        <v>0</v>
      </c>
      <c r="N335" s="71">
        <f t="shared" si="33"/>
        <v>0</v>
      </c>
      <c r="O335" s="68">
        <f t="shared" si="34"/>
        <v>0</v>
      </c>
      <c r="P335" s="71">
        <f t="shared" si="35"/>
        <v>0</v>
      </c>
      <c r="Q335" s="68">
        <f t="shared" si="36"/>
        <v>0</v>
      </c>
      <c r="R335" s="71">
        <f t="shared" si="37"/>
        <v>0</v>
      </c>
      <c r="S335" s="68">
        <f t="shared" si="38"/>
        <v>0</v>
      </c>
      <c r="T335" s="71">
        <f t="shared" si="39"/>
        <v>0</v>
      </c>
      <c r="U335" s="65">
        <f t="shared" si="40"/>
        <v>0</v>
      </c>
      <c r="V335" s="59">
        <f t="shared" si="41"/>
        <v>0</v>
      </c>
    </row>
    <row r="336" spans="2:22" ht="13.5" customHeight="1">
      <c r="B336" s="63">
        <f t="shared" si="21"/>
        <v>310</v>
      </c>
      <c r="C336" s="70">
        <f t="shared" si="22"/>
        <v>0</v>
      </c>
      <c r="D336" s="71">
        <f t="shared" si="23"/>
        <v>0</v>
      </c>
      <c r="E336" s="70">
        <f t="shared" si="24"/>
        <v>0</v>
      </c>
      <c r="F336" s="71">
        <f t="shared" si="25"/>
        <v>0</v>
      </c>
      <c r="G336" s="70">
        <f t="shared" si="26"/>
        <v>0</v>
      </c>
      <c r="H336" s="71">
        <f t="shared" si="27"/>
        <v>0</v>
      </c>
      <c r="I336" s="70">
        <f t="shared" si="28"/>
        <v>0</v>
      </c>
      <c r="J336" s="71">
        <f t="shared" si="29"/>
        <v>0</v>
      </c>
      <c r="K336" s="70">
        <f t="shared" si="30"/>
        <v>0</v>
      </c>
      <c r="L336" s="71">
        <f t="shared" si="31"/>
        <v>0</v>
      </c>
      <c r="M336" s="68">
        <f t="shared" si="32"/>
        <v>0</v>
      </c>
      <c r="N336" s="71">
        <f t="shared" si="33"/>
        <v>0</v>
      </c>
      <c r="O336" s="68">
        <f t="shared" si="34"/>
        <v>0</v>
      </c>
      <c r="P336" s="71">
        <f t="shared" si="35"/>
        <v>0</v>
      </c>
      <c r="Q336" s="68">
        <f t="shared" si="36"/>
        <v>0</v>
      </c>
      <c r="R336" s="71">
        <f t="shared" si="37"/>
        <v>0</v>
      </c>
      <c r="S336" s="68">
        <f t="shared" si="38"/>
        <v>0</v>
      </c>
      <c r="T336" s="71">
        <f t="shared" si="39"/>
        <v>0</v>
      </c>
      <c r="U336" s="65">
        <f t="shared" si="40"/>
        <v>0</v>
      </c>
      <c r="V336" s="59">
        <f t="shared" si="41"/>
        <v>0</v>
      </c>
    </row>
    <row r="337" spans="2:22" ht="13.5" customHeight="1">
      <c r="B337" s="63">
        <f t="shared" si="21"/>
        <v>311</v>
      </c>
      <c r="C337" s="70">
        <f t="shared" si="22"/>
        <v>0</v>
      </c>
      <c r="D337" s="71">
        <f t="shared" si="23"/>
        <v>0</v>
      </c>
      <c r="E337" s="70">
        <f t="shared" si="24"/>
        <v>0</v>
      </c>
      <c r="F337" s="71">
        <f t="shared" si="25"/>
        <v>0</v>
      </c>
      <c r="G337" s="70">
        <f t="shared" si="26"/>
        <v>0</v>
      </c>
      <c r="H337" s="71">
        <f t="shared" si="27"/>
        <v>0</v>
      </c>
      <c r="I337" s="70">
        <f t="shared" si="28"/>
        <v>0</v>
      </c>
      <c r="J337" s="71">
        <f t="shared" si="29"/>
        <v>0</v>
      </c>
      <c r="K337" s="70">
        <f t="shared" si="30"/>
        <v>0</v>
      </c>
      <c r="L337" s="71">
        <f t="shared" si="31"/>
        <v>0</v>
      </c>
      <c r="M337" s="68">
        <f t="shared" si="32"/>
        <v>0</v>
      </c>
      <c r="N337" s="71">
        <f t="shared" si="33"/>
        <v>0</v>
      </c>
      <c r="O337" s="68">
        <f t="shared" si="34"/>
        <v>0</v>
      </c>
      <c r="P337" s="71">
        <f t="shared" si="35"/>
        <v>0</v>
      </c>
      <c r="Q337" s="68">
        <f t="shared" si="36"/>
        <v>0</v>
      </c>
      <c r="R337" s="71">
        <f t="shared" si="37"/>
        <v>0</v>
      </c>
      <c r="S337" s="68">
        <f t="shared" si="38"/>
        <v>0</v>
      </c>
      <c r="T337" s="71">
        <f t="shared" si="39"/>
        <v>0</v>
      </c>
      <c r="U337" s="65">
        <f t="shared" si="40"/>
        <v>0</v>
      </c>
      <c r="V337" s="59">
        <f t="shared" si="41"/>
        <v>0</v>
      </c>
    </row>
    <row r="338" spans="2:22" ht="13.5" customHeight="1">
      <c r="B338" s="63">
        <f t="shared" si="21"/>
        <v>312</v>
      </c>
      <c r="C338" s="70">
        <f t="shared" si="22"/>
        <v>0</v>
      </c>
      <c r="D338" s="71">
        <f t="shared" si="23"/>
        <v>0</v>
      </c>
      <c r="E338" s="70">
        <f t="shared" si="24"/>
        <v>0</v>
      </c>
      <c r="F338" s="71">
        <f t="shared" si="25"/>
        <v>0</v>
      </c>
      <c r="G338" s="70">
        <f t="shared" si="26"/>
        <v>0</v>
      </c>
      <c r="H338" s="71">
        <f t="shared" si="27"/>
        <v>0</v>
      </c>
      <c r="I338" s="70">
        <f t="shared" si="28"/>
        <v>0</v>
      </c>
      <c r="J338" s="71">
        <f t="shared" si="29"/>
        <v>0</v>
      </c>
      <c r="K338" s="70">
        <f t="shared" si="30"/>
        <v>0</v>
      </c>
      <c r="L338" s="71">
        <f t="shared" si="31"/>
        <v>0</v>
      </c>
      <c r="M338" s="68">
        <f t="shared" si="32"/>
        <v>0</v>
      </c>
      <c r="N338" s="71">
        <f t="shared" si="33"/>
        <v>0</v>
      </c>
      <c r="O338" s="68">
        <f t="shared" si="34"/>
        <v>0</v>
      </c>
      <c r="P338" s="71">
        <f t="shared" si="35"/>
        <v>0</v>
      </c>
      <c r="Q338" s="68">
        <f t="shared" si="36"/>
        <v>0</v>
      </c>
      <c r="R338" s="71">
        <f t="shared" si="37"/>
        <v>0</v>
      </c>
      <c r="S338" s="68">
        <f t="shared" si="38"/>
        <v>0</v>
      </c>
      <c r="T338" s="71">
        <f t="shared" si="39"/>
        <v>0</v>
      </c>
      <c r="U338" s="65">
        <f t="shared" si="40"/>
        <v>0</v>
      </c>
      <c r="V338" s="59">
        <f t="shared" si="41"/>
        <v>0</v>
      </c>
    </row>
    <row r="339" spans="2:22" ht="13.5" customHeight="1">
      <c r="B339" s="63">
        <f t="shared" si="21"/>
        <v>313</v>
      </c>
      <c r="C339" s="70">
        <f t="shared" si="22"/>
        <v>0</v>
      </c>
      <c r="D339" s="71">
        <f t="shared" si="23"/>
        <v>0</v>
      </c>
      <c r="E339" s="70">
        <f t="shared" si="24"/>
        <v>0</v>
      </c>
      <c r="F339" s="71">
        <f t="shared" si="25"/>
        <v>0</v>
      </c>
      <c r="G339" s="70">
        <f t="shared" si="26"/>
        <v>0</v>
      </c>
      <c r="H339" s="71">
        <f t="shared" si="27"/>
        <v>0</v>
      </c>
      <c r="I339" s="70">
        <f t="shared" si="28"/>
        <v>0</v>
      </c>
      <c r="J339" s="71">
        <f t="shared" si="29"/>
        <v>0</v>
      </c>
      <c r="K339" s="70">
        <f t="shared" si="30"/>
        <v>0</v>
      </c>
      <c r="L339" s="71">
        <f t="shared" si="31"/>
        <v>0</v>
      </c>
      <c r="M339" s="68">
        <f t="shared" si="32"/>
        <v>0</v>
      </c>
      <c r="N339" s="71">
        <f t="shared" si="33"/>
        <v>0</v>
      </c>
      <c r="O339" s="68">
        <f t="shared" si="34"/>
        <v>0</v>
      </c>
      <c r="P339" s="71">
        <f t="shared" si="35"/>
        <v>0</v>
      </c>
      <c r="Q339" s="68">
        <f t="shared" si="36"/>
        <v>0</v>
      </c>
      <c r="R339" s="71">
        <f t="shared" si="37"/>
        <v>0</v>
      </c>
      <c r="S339" s="68">
        <f t="shared" si="38"/>
        <v>0</v>
      </c>
      <c r="T339" s="71">
        <f t="shared" si="39"/>
        <v>0</v>
      </c>
      <c r="U339" s="65">
        <f t="shared" si="40"/>
        <v>0</v>
      </c>
      <c r="V339" s="59">
        <f t="shared" si="41"/>
        <v>0</v>
      </c>
    </row>
    <row r="340" spans="2:22" ht="13.5" customHeight="1">
      <c r="B340" s="63">
        <f t="shared" si="21"/>
        <v>314</v>
      </c>
      <c r="C340" s="70">
        <f t="shared" si="22"/>
        <v>0</v>
      </c>
      <c r="D340" s="71">
        <f t="shared" si="23"/>
        <v>0</v>
      </c>
      <c r="E340" s="70">
        <f t="shared" si="24"/>
        <v>0</v>
      </c>
      <c r="F340" s="71">
        <f t="shared" si="25"/>
        <v>0</v>
      </c>
      <c r="G340" s="70">
        <f t="shared" si="26"/>
        <v>0</v>
      </c>
      <c r="H340" s="71">
        <f t="shared" si="27"/>
        <v>0</v>
      </c>
      <c r="I340" s="70">
        <f t="shared" si="28"/>
        <v>0</v>
      </c>
      <c r="J340" s="71">
        <f t="shared" si="29"/>
        <v>0</v>
      </c>
      <c r="K340" s="70">
        <f t="shared" si="30"/>
        <v>0</v>
      </c>
      <c r="L340" s="71">
        <f t="shared" si="31"/>
        <v>0</v>
      </c>
      <c r="M340" s="68">
        <f t="shared" si="32"/>
        <v>0</v>
      </c>
      <c r="N340" s="71">
        <f t="shared" si="33"/>
        <v>0</v>
      </c>
      <c r="O340" s="68">
        <f t="shared" si="34"/>
        <v>0</v>
      </c>
      <c r="P340" s="71">
        <f t="shared" si="35"/>
        <v>0</v>
      </c>
      <c r="Q340" s="68">
        <f t="shared" si="36"/>
        <v>0</v>
      </c>
      <c r="R340" s="71">
        <f t="shared" si="37"/>
        <v>0</v>
      </c>
      <c r="S340" s="68">
        <f t="shared" si="38"/>
        <v>0</v>
      </c>
      <c r="T340" s="71">
        <f t="shared" si="39"/>
        <v>0</v>
      </c>
      <c r="U340" s="65">
        <f t="shared" si="40"/>
        <v>0</v>
      </c>
      <c r="V340" s="59">
        <f t="shared" si="41"/>
        <v>0</v>
      </c>
    </row>
    <row r="341" spans="2:22" ht="13.5" customHeight="1">
      <c r="B341" s="63">
        <f t="shared" si="21"/>
        <v>315</v>
      </c>
      <c r="C341" s="70">
        <f t="shared" si="22"/>
        <v>0</v>
      </c>
      <c r="D341" s="71">
        <f t="shared" si="23"/>
        <v>0</v>
      </c>
      <c r="E341" s="70">
        <f t="shared" si="24"/>
        <v>0</v>
      </c>
      <c r="F341" s="71">
        <f t="shared" si="25"/>
        <v>0</v>
      </c>
      <c r="G341" s="70">
        <f t="shared" si="26"/>
        <v>0</v>
      </c>
      <c r="H341" s="71">
        <f t="shared" si="27"/>
        <v>0</v>
      </c>
      <c r="I341" s="70">
        <f t="shared" si="28"/>
        <v>0</v>
      </c>
      <c r="J341" s="71">
        <f t="shared" si="29"/>
        <v>0</v>
      </c>
      <c r="K341" s="70">
        <f t="shared" si="30"/>
        <v>0</v>
      </c>
      <c r="L341" s="71">
        <f t="shared" si="31"/>
        <v>0</v>
      </c>
      <c r="M341" s="68">
        <f t="shared" si="32"/>
        <v>0</v>
      </c>
      <c r="N341" s="71">
        <f t="shared" si="33"/>
        <v>0</v>
      </c>
      <c r="O341" s="68">
        <f t="shared" si="34"/>
        <v>0</v>
      </c>
      <c r="P341" s="71">
        <f t="shared" si="35"/>
        <v>0</v>
      </c>
      <c r="Q341" s="68">
        <f t="shared" si="36"/>
        <v>0</v>
      </c>
      <c r="R341" s="71">
        <f t="shared" si="37"/>
        <v>0</v>
      </c>
      <c r="S341" s="68">
        <f t="shared" si="38"/>
        <v>0</v>
      </c>
      <c r="T341" s="71">
        <f t="shared" si="39"/>
        <v>0</v>
      </c>
      <c r="U341" s="65">
        <f t="shared" si="40"/>
        <v>0</v>
      </c>
      <c r="V341" s="59">
        <f t="shared" si="41"/>
        <v>0</v>
      </c>
    </row>
    <row r="342" spans="2:22" ht="13.5" customHeight="1">
      <c r="B342" s="63">
        <f t="shared" si="21"/>
        <v>316</v>
      </c>
      <c r="C342" s="70">
        <f t="shared" si="22"/>
        <v>0</v>
      </c>
      <c r="D342" s="71">
        <f t="shared" si="23"/>
        <v>0</v>
      </c>
      <c r="E342" s="70">
        <f t="shared" si="24"/>
        <v>0</v>
      </c>
      <c r="F342" s="71">
        <f t="shared" si="25"/>
        <v>0</v>
      </c>
      <c r="G342" s="70">
        <f t="shared" si="26"/>
        <v>0</v>
      </c>
      <c r="H342" s="71">
        <f t="shared" si="27"/>
        <v>0</v>
      </c>
      <c r="I342" s="70">
        <f t="shared" si="28"/>
        <v>0</v>
      </c>
      <c r="J342" s="71">
        <f t="shared" si="29"/>
        <v>0</v>
      </c>
      <c r="K342" s="70">
        <f t="shared" si="30"/>
        <v>0</v>
      </c>
      <c r="L342" s="71">
        <f t="shared" si="31"/>
        <v>0</v>
      </c>
      <c r="M342" s="68">
        <f t="shared" si="32"/>
        <v>0</v>
      </c>
      <c r="N342" s="71">
        <f t="shared" si="33"/>
        <v>0</v>
      </c>
      <c r="O342" s="68">
        <f t="shared" si="34"/>
        <v>0</v>
      </c>
      <c r="P342" s="71">
        <f t="shared" si="35"/>
        <v>0</v>
      </c>
      <c r="Q342" s="68">
        <f t="shared" si="36"/>
        <v>0</v>
      </c>
      <c r="R342" s="71">
        <f t="shared" si="37"/>
        <v>0</v>
      </c>
      <c r="S342" s="68">
        <f t="shared" si="38"/>
        <v>0</v>
      </c>
      <c r="T342" s="71">
        <f t="shared" si="39"/>
        <v>0</v>
      </c>
      <c r="U342" s="65">
        <f t="shared" si="40"/>
        <v>0</v>
      </c>
      <c r="V342" s="59">
        <f t="shared" si="41"/>
        <v>0</v>
      </c>
    </row>
    <row r="343" spans="2:22" ht="13.5" customHeight="1">
      <c r="B343" s="63">
        <f t="shared" si="21"/>
        <v>317</v>
      </c>
      <c r="C343" s="70">
        <f t="shared" si="22"/>
        <v>0</v>
      </c>
      <c r="D343" s="71">
        <f t="shared" si="23"/>
        <v>0</v>
      </c>
      <c r="E343" s="70">
        <f t="shared" si="24"/>
        <v>0</v>
      </c>
      <c r="F343" s="71">
        <f t="shared" si="25"/>
        <v>0</v>
      </c>
      <c r="G343" s="70">
        <f t="shared" si="26"/>
        <v>0</v>
      </c>
      <c r="H343" s="71">
        <f t="shared" si="27"/>
        <v>0</v>
      </c>
      <c r="I343" s="70">
        <f t="shared" si="28"/>
        <v>0</v>
      </c>
      <c r="J343" s="71">
        <f t="shared" si="29"/>
        <v>0</v>
      </c>
      <c r="K343" s="70">
        <f t="shared" si="30"/>
        <v>0</v>
      </c>
      <c r="L343" s="71">
        <f t="shared" si="31"/>
        <v>0</v>
      </c>
      <c r="M343" s="68">
        <f t="shared" si="32"/>
        <v>0</v>
      </c>
      <c r="N343" s="71">
        <f t="shared" si="33"/>
        <v>0</v>
      </c>
      <c r="O343" s="68">
        <f t="shared" si="34"/>
        <v>0</v>
      </c>
      <c r="P343" s="71">
        <f t="shared" si="35"/>
        <v>0</v>
      </c>
      <c r="Q343" s="68">
        <f t="shared" si="36"/>
        <v>0</v>
      </c>
      <c r="R343" s="71">
        <f t="shared" si="37"/>
        <v>0</v>
      </c>
      <c r="S343" s="68">
        <f t="shared" si="38"/>
        <v>0</v>
      </c>
      <c r="T343" s="71">
        <f t="shared" si="39"/>
        <v>0</v>
      </c>
      <c r="U343" s="65">
        <f t="shared" si="40"/>
        <v>0</v>
      </c>
      <c r="V343" s="59">
        <f t="shared" si="41"/>
        <v>0</v>
      </c>
    </row>
    <row r="344" spans="2:22" ht="13.5" customHeight="1">
      <c r="B344" s="63">
        <f t="shared" si="21"/>
        <v>318</v>
      </c>
      <c r="C344" s="70">
        <f t="shared" si="22"/>
        <v>0</v>
      </c>
      <c r="D344" s="71">
        <f t="shared" si="23"/>
        <v>0</v>
      </c>
      <c r="E344" s="70">
        <f t="shared" si="24"/>
        <v>0</v>
      </c>
      <c r="F344" s="71">
        <f t="shared" si="25"/>
        <v>0</v>
      </c>
      <c r="G344" s="70">
        <f t="shared" si="26"/>
        <v>0</v>
      </c>
      <c r="H344" s="71">
        <f t="shared" si="27"/>
        <v>0</v>
      </c>
      <c r="I344" s="70">
        <f t="shared" si="28"/>
        <v>0</v>
      </c>
      <c r="J344" s="71">
        <f t="shared" si="29"/>
        <v>0</v>
      </c>
      <c r="K344" s="70">
        <f t="shared" si="30"/>
        <v>0</v>
      </c>
      <c r="L344" s="71">
        <f t="shared" si="31"/>
        <v>0</v>
      </c>
      <c r="M344" s="68">
        <f t="shared" si="32"/>
        <v>0</v>
      </c>
      <c r="N344" s="71">
        <f t="shared" si="33"/>
        <v>0</v>
      </c>
      <c r="O344" s="68">
        <f t="shared" si="34"/>
        <v>0</v>
      </c>
      <c r="P344" s="71">
        <f t="shared" si="35"/>
        <v>0</v>
      </c>
      <c r="Q344" s="68">
        <f t="shared" si="36"/>
        <v>0</v>
      </c>
      <c r="R344" s="71">
        <f t="shared" si="37"/>
        <v>0</v>
      </c>
      <c r="S344" s="68">
        <f t="shared" si="38"/>
        <v>0</v>
      </c>
      <c r="T344" s="71">
        <f t="shared" si="39"/>
        <v>0</v>
      </c>
      <c r="U344" s="65">
        <f t="shared" si="40"/>
        <v>0</v>
      </c>
      <c r="V344" s="59">
        <f t="shared" si="41"/>
        <v>0</v>
      </c>
    </row>
    <row r="345" spans="2:22" ht="13.5" customHeight="1">
      <c r="B345" s="63">
        <f t="shared" si="21"/>
        <v>319</v>
      </c>
      <c r="C345" s="70">
        <f t="shared" si="22"/>
        <v>0</v>
      </c>
      <c r="D345" s="71">
        <f t="shared" si="23"/>
        <v>0</v>
      </c>
      <c r="E345" s="70">
        <f t="shared" si="24"/>
        <v>0</v>
      </c>
      <c r="F345" s="71">
        <f t="shared" si="25"/>
        <v>0</v>
      </c>
      <c r="G345" s="70">
        <f t="shared" si="26"/>
        <v>0</v>
      </c>
      <c r="H345" s="71">
        <f t="shared" si="27"/>
        <v>0</v>
      </c>
      <c r="I345" s="70">
        <f t="shared" si="28"/>
        <v>0</v>
      </c>
      <c r="J345" s="71">
        <f t="shared" si="29"/>
        <v>0</v>
      </c>
      <c r="K345" s="70">
        <f t="shared" si="30"/>
        <v>0</v>
      </c>
      <c r="L345" s="71">
        <f t="shared" si="31"/>
        <v>0</v>
      </c>
      <c r="M345" s="68">
        <f t="shared" si="32"/>
        <v>0</v>
      </c>
      <c r="N345" s="71">
        <f t="shared" si="33"/>
        <v>0</v>
      </c>
      <c r="O345" s="68">
        <f t="shared" si="34"/>
        <v>0</v>
      </c>
      <c r="P345" s="71">
        <f t="shared" si="35"/>
        <v>0</v>
      </c>
      <c r="Q345" s="68">
        <f t="shared" si="36"/>
        <v>0</v>
      </c>
      <c r="R345" s="71">
        <f t="shared" si="37"/>
        <v>0</v>
      </c>
      <c r="S345" s="68">
        <f t="shared" si="38"/>
        <v>0</v>
      </c>
      <c r="T345" s="71">
        <f t="shared" si="39"/>
        <v>0</v>
      </c>
      <c r="U345" s="65">
        <f t="shared" si="40"/>
        <v>0</v>
      </c>
      <c r="V345" s="59">
        <f t="shared" si="41"/>
        <v>0</v>
      </c>
    </row>
    <row r="346" spans="2:22" ht="13.5" customHeight="1">
      <c r="B346" s="63">
        <f t="shared" si="21"/>
        <v>320</v>
      </c>
      <c r="C346" s="70">
        <f t="shared" si="22"/>
        <v>0</v>
      </c>
      <c r="D346" s="71">
        <f t="shared" si="23"/>
        <v>0</v>
      </c>
      <c r="E346" s="70">
        <f t="shared" si="24"/>
        <v>0</v>
      </c>
      <c r="F346" s="71">
        <f t="shared" si="25"/>
        <v>0</v>
      </c>
      <c r="G346" s="70">
        <f t="shared" si="26"/>
        <v>0</v>
      </c>
      <c r="H346" s="71">
        <f t="shared" si="27"/>
        <v>0</v>
      </c>
      <c r="I346" s="70">
        <f t="shared" si="28"/>
        <v>0</v>
      </c>
      <c r="J346" s="71">
        <f t="shared" si="29"/>
        <v>0</v>
      </c>
      <c r="K346" s="70">
        <f t="shared" si="30"/>
        <v>0</v>
      </c>
      <c r="L346" s="71">
        <f t="shared" si="31"/>
        <v>0</v>
      </c>
      <c r="M346" s="68">
        <f t="shared" si="32"/>
        <v>0</v>
      </c>
      <c r="N346" s="71">
        <f t="shared" si="33"/>
        <v>0</v>
      </c>
      <c r="O346" s="68">
        <f t="shared" si="34"/>
        <v>0</v>
      </c>
      <c r="P346" s="71">
        <f t="shared" si="35"/>
        <v>0</v>
      </c>
      <c r="Q346" s="68">
        <f t="shared" si="36"/>
        <v>0</v>
      </c>
      <c r="R346" s="71">
        <f t="shared" si="37"/>
        <v>0</v>
      </c>
      <c r="S346" s="68">
        <f t="shared" si="38"/>
        <v>0</v>
      </c>
      <c r="T346" s="71">
        <f t="shared" si="39"/>
        <v>0</v>
      </c>
      <c r="U346" s="65">
        <f t="shared" si="40"/>
        <v>0</v>
      </c>
      <c r="V346" s="59">
        <f t="shared" si="41"/>
        <v>0</v>
      </c>
    </row>
    <row r="347" spans="2:22" ht="13.5" customHeight="1">
      <c r="B347" s="63">
        <f t="shared" si="21"/>
        <v>321</v>
      </c>
      <c r="C347" s="70">
        <f t="shared" si="22"/>
        <v>0</v>
      </c>
      <c r="D347" s="71">
        <f t="shared" si="23"/>
        <v>0</v>
      </c>
      <c r="E347" s="70">
        <f t="shared" si="24"/>
        <v>0</v>
      </c>
      <c r="F347" s="71">
        <f t="shared" si="25"/>
        <v>0</v>
      </c>
      <c r="G347" s="70">
        <f t="shared" si="26"/>
        <v>0</v>
      </c>
      <c r="H347" s="71">
        <f t="shared" si="27"/>
        <v>0</v>
      </c>
      <c r="I347" s="70">
        <f t="shared" si="28"/>
        <v>0</v>
      </c>
      <c r="J347" s="71">
        <f t="shared" si="29"/>
        <v>0</v>
      </c>
      <c r="K347" s="70">
        <f t="shared" si="30"/>
        <v>0</v>
      </c>
      <c r="L347" s="71">
        <f t="shared" si="31"/>
        <v>0</v>
      </c>
      <c r="M347" s="68">
        <f t="shared" si="32"/>
        <v>0</v>
      </c>
      <c r="N347" s="71">
        <f t="shared" si="33"/>
        <v>0</v>
      </c>
      <c r="O347" s="68">
        <f t="shared" si="34"/>
        <v>0</v>
      </c>
      <c r="P347" s="71">
        <f t="shared" si="35"/>
        <v>0</v>
      </c>
      <c r="Q347" s="68">
        <f t="shared" si="36"/>
        <v>0</v>
      </c>
      <c r="R347" s="71">
        <f t="shared" si="37"/>
        <v>0</v>
      </c>
      <c r="S347" s="68">
        <f t="shared" si="38"/>
        <v>0</v>
      </c>
      <c r="T347" s="71">
        <f t="shared" si="39"/>
        <v>0</v>
      </c>
      <c r="U347" s="65">
        <f t="shared" si="40"/>
        <v>0</v>
      </c>
      <c r="V347" s="59">
        <f t="shared" si="41"/>
        <v>0</v>
      </c>
    </row>
    <row r="348" spans="2:22" ht="13.5" customHeight="1">
      <c r="B348" s="63">
        <f t="shared" si="21"/>
        <v>322</v>
      </c>
      <c r="C348" s="70">
        <f t="shared" si="22"/>
        <v>0</v>
      </c>
      <c r="D348" s="71">
        <f t="shared" si="23"/>
        <v>0</v>
      </c>
      <c r="E348" s="70">
        <f t="shared" si="24"/>
        <v>0</v>
      </c>
      <c r="F348" s="71">
        <f t="shared" si="25"/>
        <v>0</v>
      </c>
      <c r="G348" s="70">
        <f t="shared" si="26"/>
        <v>0</v>
      </c>
      <c r="H348" s="71">
        <f t="shared" si="27"/>
        <v>0</v>
      </c>
      <c r="I348" s="70">
        <f t="shared" si="28"/>
        <v>0</v>
      </c>
      <c r="J348" s="71">
        <f t="shared" si="29"/>
        <v>0</v>
      </c>
      <c r="K348" s="70">
        <f t="shared" si="30"/>
        <v>0</v>
      </c>
      <c r="L348" s="71">
        <f t="shared" si="31"/>
        <v>0</v>
      </c>
      <c r="M348" s="68">
        <f t="shared" si="32"/>
        <v>0</v>
      </c>
      <c r="N348" s="71">
        <f t="shared" si="33"/>
        <v>0</v>
      </c>
      <c r="O348" s="68">
        <f t="shared" si="34"/>
        <v>0</v>
      </c>
      <c r="P348" s="71">
        <f t="shared" si="35"/>
        <v>0</v>
      </c>
      <c r="Q348" s="68">
        <f t="shared" si="36"/>
        <v>0</v>
      </c>
      <c r="R348" s="71">
        <f t="shared" si="37"/>
        <v>0</v>
      </c>
      <c r="S348" s="68">
        <f t="shared" si="38"/>
        <v>0</v>
      </c>
      <c r="T348" s="71">
        <f t="shared" si="39"/>
        <v>0</v>
      </c>
      <c r="U348" s="65">
        <f t="shared" si="40"/>
        <v>0</v>
      </c>
      <c r="V348" s="59">
        <f t="shared" si="41"/>
        <v>0</v>
      </c>
    </row>
    <row r="349" spans="2:22" ht="13.5" customHeight="1">
      <c r="B349" s="63">
        <f t="shared" si="21"/>
        <v>323</v>
      </c>
      <c r="C349" s="70">
        <f t="shared" si="22"/>
        <v>0</v>
      </c>
      <c r="D349" s="71">
        <f t="shared" si="23"/>
        <v>0</v>
      </c>
      <c r="E349" s="70">
        <f t="shared" si="24"/>
        <v>0</v>
      </c>
      <c r="F349" s="71">
        <f t="shared" si="25"/>
        <v>0</v>
      </c>
      <c r="G349" s="70">
        <f t="shared" si="26"/>
        <v>0</v>
      </c>
      <c r="H349" s="71">
        <f t="shared" si="27"/>
        <v>0</v>
      </c>
      <c r="I349" s="70">
        <f t="shared" si="28"/>
        <v>0</v>
      </c>
      <c r="J349" s="71">
        <f t="shared" si="29"/>
        <v>0</v>
      </c>
      <c r="K349" s="70">
        <f t="shared" si="30"/>
        <v>0</v>
      </c>
      <c r="L349" s="71">
        <f t="shared" si="31"/>
        <v>0</v>
      </c>
      <c r="M349" s="68">
        <f t="shared" si="32"/>
        <v>0</v>
      </c>
      <c r="N349" s="71">
        <f t="shared" si="33"/>
        <v>0</v>
      </c>
      <c r="O349" s="68">
        <f t="shared" si="34"/>
        <v>0</v>
      </c>
      <c r="P349" s="71">
        <f t="shared" si="35"/>
        <v>0</v>
      </c>
      <c r="Q349" s="68">
        <f t="shared" si="36"/>
        <v>0</v>
      </c>
      <c r="R349" s="71">
        <f t="shared" si="37"/>
        <v>0</v>
      </c>
      <c r="S349" s="68">
        <f t="shared" si="38"/>
        <v>0</v>
      </c>
      <c r="T349" s="71">
        <f t="shared" si="39"/>
        <v>0</v>
      </c>
      <c r="U349" s="65">
        <f t="shared" si="40"/>
        <v>0</v>
      </c>
      <c r="V349" s="59">
        <f t="shared" si="41"/>
        <v>0</v>
      </c>
    </row>
    <row r="350" spans="2:22" ht="13.5" customHeight="1">
      <c r="B350" s="63">
        <f t="shared" si="21"/>
        <v>324</v>
      </c>
      <c r="C350" s="70">
        <f t="shared" si="22"/>
        <v>0</v>
      </c>
      <c r="D350" s="71">
        <f t="shared" si="23"/>
        <v>0</v>
      </c>
      <c r="E350" s="70">
        <f t="shared" si="24"/>
        <v>0</v>
      </c>
      <c r="F350" s="71">
        <f t="shared" si="25"/>
        <v>0</v>
      </c>
      <c r="G350" s="70">
        <f t="shared" si="26"/>
        <v>0</v>
      </c>
      <c r="H350" s="71">
        <f t="shared" si="27"/>
        <v>0</v>
      </c>
      <c r="I350" s="70">
        <f t="shared" si="28"/>
        <v>0</v>
      </c>
      <c r="J350" s="71">
        <f t="shared" si="29"/>
        <v>0</v>
      </c>
      <c r="K350" s="70">
        <f t="shared" si="30"/>
        <v>0</v>
      </c>
      <c r="L350" s="71">
        <f t="shared" si="31"/>
        <v>0</v>
      </c>
      <c r="M350" s="68">
        <f t="shared" si="32"/>
        <v>0</v>
      </c>
      <c r="N350" s="71">
        <f t="shared" si="33"/>
        <v>0</v>
      </c>
      <c r="O350" s="68">
        <f t="shared" si="34"/>
        <v>0</v>
      </c>
      <c r="P350" s="71">
        <f t="shared" si="35"/>
        <v>0</v>
      </c>
      <c r="Q350" s="68">
        <f t="shared" si="36"/>
        <v>0</v>
      </c>
      <c r="R350" s="71">
        <f t="shared" si="37"/>
        <v>0</v>
      </c>
      <c r="S350" s="68">
        <f t="shared" si="38"/>
        <v>0</v>
      </c>
      <c r="T350" s="71">
        <f t="shared" si="39"/>
        <v>0</v>
      </c>
      <c r="U350" s="65">
        <f t="shared" si="40"/>
        <v>0</v>
      </c>
      <c r="V350" s="59">
        <f t="shared" si="41"/>
        <v>0</v>
      </c>
    </row>
    <row r="351" spans="2:22" ht="13.5" customHeight="1">
      <c r="B351" s="63">
        <f t="shared" si="21"/>
        <v>325</v>
      </c>
      <c r="C351" s="70">
        <f t="shared" si="22"/>
        <v>0</v>
      </c>
      <c r="D351" s="71">
        <f t="shared" si="23"/>
        <v>0</v>
      </c>
      <c r="E351" s="70">
        <f t="shared" si="24"/>
        <v>0</v>
      </c>
      <c r="F351" s="71">
        <f t="shared" si="25"/>
        <v>0</v>
      </c>
      <c r="G351" s="70">
        <f t="shared" si="26"/>
        <v>0</v>
      </c>
      <c r="H351" s="71">
        <f t="shared" si="27"/>
        <v>0</v>
      </c>
      <c r="I351" s="70">
        <f t="shared" si="28"/>
        <v>0</v>
      </c>
      <c r="J351" s="71">
        <f t="shared" si="29"/>
        <v>0</v>
      </c>
      <c r="K351" s="70">
        <f t="shared" si="30"/>
        <v>0</v>
      </c>
      <c r="L351" s="71">
        <f t="shared" si="31"/>
        <v>0</v>
      </c>
      <c r="M351" s="68">
        <f t="shared" si="32"/>
        <v>0</v>
      </c>
      <c r="N351" s="71">
        <f t="shared" si="33"/>
        <v>0</v>
      </c>
      <c r="O351" s="68">
        <f t="shared" si="34"/>
        <v>0</v>
      </c>
      <c r="P351" s="71">
        <f t="shared" si="35"/>
        <v>0</v>
      </c>
      <c r="Q351" s="68">
        <f t="shared" si="36"/>
        <v>0</v>
      </c>
      <c r="R351" s="71">
        <f t="shared" si="37"/>
        <v>0</v>
      </c>
      <c r="S351" s="68">
        <f t="shared" si="38"/>
        <v>0</v>
      </c>
      <c r="T351" s="71">
        <f t="shared" si="39"/>
        <v>0</v>
      </c>
      <c r="U351" s="65">
        <f t="shared" si="40"/>
        <v>0</v>
      </c>
      <c r="V351" s="59">
        <f t="shared" si="41"/>
        <v>0</v>
      </c>
    </row>
    <row r="352" spans="2:22" ht="13.5" customHeight="1">
      <c r="B352" s="63">
        <f t="shared" si="21"/>
        <v>326</v>
      </c>
      <c r="C352" s="70">
        <f t="shared" si="22"/>
        <v>0</v>
      </c>
      <c r="D352" s="71">
        <f t="shared" si="23"/>
        <v>0</v>
      </c>
      <c r="E352" s="70">
        <f t="shared" si="24"/>
        <v>0</v>
      </c>
      <c r="F352" s="71">
        <f t="shared" si="25"/>
        <v>0</v>
      </c>
      <c r="G352" s="70">
        <f t="shared" si="26"/>
        <v>0</v>
      </c>
      <c r="H352" s="71">
        <f t="shared" si="27"/>
        <v>0</v>
      </c>
      <c r="I352" s="70">
        <f t="shared" si="28"/>
        <v>0</v>
      </c>
      <c r="J352" s="71">
        <f t="shared" si="29"/>
        <v>0</v>
      </c>
      <c r="K352" s="70">
        <f t="shared" si="30"/>
        <v>0</v>
      </c>
      <c r="L352" s="71">
        <f t="shared" si="31"/>
        <v>0</v>
      </c>
      <c r="M352" s="68">
        <f t="shared" si="32"/>
        <v>0</v>
      </c>
      <c r="N352" s="71">
        <f t="shared" si="33"/>
        <v>0</v>
      </c>
      <c r="O352" s="68">
        <f t="shared" si="34"/>
        <v>0</v>
      </c>
      <c r="P352" s="71">
        <f t="shared" si="35"/>
        <v>0</v>
      </c>
      <c r="Q352" s="68">
        <f t="shared" si="36"/>
        <v>0</v>
      </c>
      <c r="R352" s="71">
        <f t="shared" si="37"/>
        <v>0</v>
      </c>
      <c r="S352" s="68">
        <f t="shared" si="38"/>
        <v>0</v>
      </c>
      <c r="T352" s="71">
        <f t="shared" si="39"/>
        <v>0</v>
      </c>
      <c r="U352" s="65">
        <f t="shared" si="40"/>
        <v>0</v>
      </c>
      <c r="V352" s="59">
        <f t="shared" si="41"/>
        <v>0</v>
      </c>
    </row>
    <row r="353" spans="2:22" ht="13.5" customHeight="1">
      <c r="B353" s="63">
        <f t="shared" si="21"/>
        <v>327</v>
      </c>
      <c r="C353" s="70">
        <f t="shared" si="22"/>
        <v>0</v>
      </c>
      <c r="D353" s="71">
        <f t="shared" si="23"/>
        <v>0</v>
      </c>
      <c r="E353" s="70">
        <f t="shared" si="24"/>
        <v>0</v>
      </c>
      <c r="F353" s="71">
        <f t="shared" si="25"/>
        <v>0</v>
      </c>
      <c r="G353" s="70">
        <f t="shared" si="26"/>
        <v>0</v>
      </c>
      <c r="H353" s="71">
        <f t="shared" si="27"/>
        <v>0</v>
      </c>
      <c r="I353" s="70">
        <f t="shared" si="28"/>
        <v>0</v>
      </c>
      <c r="J353" s="71">
        <f t="shared" si="29"/>
        <v>0</v>
      </c>
      <c r="K353" s="70">
        <f t="shared" si="30"/>
        <v>0</v>
      </c>
      <c r="L353" s="71">
        <f t="shared" si="31"/>
        <v>0</v>
      </c>
      <c r="M353" s="68">
        <f t="shared" si="32"/>
        <v>0</v>
      </c>
      <c r="N353" s="71">
        <f t="shared" si="33"/>
        <v>0</v>
      </c>
      <c r="O353" s="68">
        <f t="shared" si="34"/>
        <v>0</v>
      </c>
      <c r="P353" s="71">
        <f t="shared" si="35"/>
        <v>0</v>
      </c>
      <c r="Q353" s="68">
        <f t="shared" si="36"/>
        <v>0</v>
      </c>
      <c r="R353" s="71">
        <f t="shared" si="37"/>
        <v>0</v>
      </c>
      <c r="S353" s="68">
        <f t="shared" si="38"/>
        <v>0</v>
      </c>
      <c r="T353" s="71">
        <f t="shared" si="39"/>
        <v>0</v>
      </c>
      <c r="U353" s="65">
        <f t="shared" si="40"/>
        <v>0</v>
      </c>
      <c r="V353" s="59">
        <f t="shared" si="41"/>
        <v>0</v>
      </c>
    </row>
    <row r="354" spans="2:22" ht="13.5" customHeight="1">
      <c r="B354" s="63">
        <f t="shared" si="21"/>
        <v>328</v>
      </c>
      <c r="C354" s="70">
        <f t="shared" si="22"/>
        <v>0</v>
      </c>
      <c r="D354" s="71">
        <f t="shared" si="23"/>
        <v>0</v>
      </c>
      <c r="E354" s="70">
        <f t="shared" si="24"/>
        <v>0</v>
      </c>
      <c r="F354" s="71">
        <f t="shared" si="25"/>
        <v>0</v>
      </c>
      <c r="G354" s="70">
        <f t="shared" si="26"/>
        <v>0</v>
      </c>
      <c r="H354" s="71">
        <f t="shared" si="27"/>
        <v>0</v>
      </c>
      <c r="I354" s="70">
        <f t="shared" si="28"/>
        <v>0</v>
      </c>
      <c r="J354" s="71">
        <f t="shared" si="29"/>
        <v>0</v>
      </c>
      <c r="K354" s="70">
        <f t="shared" si="30"/>
        <v>0</v>
      </c>
      <c r="L354" s="71">
        <f t="shared" si="31"/>
        <v>0</v>
      </c>
      <c r="M354" s="68">
        <f t="shared" si="32"/>
        <v>0</v>
      </c>
      <c r="N354" s="71">
        <f t="shared" si="33"/>
        <v>0</v>
      </c>
      <c r="O354" s="68">
        <f t="shared" si="34"/>
        <v>0</v>
      </c>
      <c r="P354" s="71">
        <f t="shared" si="35"/>
        <v>0</v>
      </c>
      <c r="Q354" s="68">
        <f t="shared" si="36"/>
        <v>0</v>
      </c>
      <c r="R354" s="71">
        <f t="shared" si="37"/>
        <v>0</v>
      </c>
      <c r="S354" s="68">
        <f t="shared" si="38"/>
        <v>0</v>
      </c>
      <c r="T354" s="71">
        <f t="shared" si="39"/>
        <v>0</v>
      </c>
      <c r="U354" s="65">
        <f t="shared" si="40"/>
        <v>0</v>
      </c>
      <c r="V354" s="59">
        <f t="shared" si="41"/>
        <v>0</v>
      </c>
    </row>
    <row r="355" spans="2:22" ht="13.5" customHeight="1">
      <c r="B355" s="63">
        <f t="shared" si="21"/>
        <v>329</v>
      </c>
      <c r="C355" s="70">
        <f t="shared" si="22"/>
        <v>0</v>
      </c>
      <c r="D355" s="71">
        <f t="shared" si="23"/>
        <v>0</v>
      </c>
      <c r="E355" s="70">
        <f t="shared" si="24"/>
        <v>0</v>
      </c>
      <c r="F355" s="71">
        <f t="shared" si="25"/>
        <v>0</v>
      </c>
      <c r="G355" s="70">
        <f t="shared" si="26"/>
        <v>0</v>
      </c>
      <c r="H355" s="71">
        <f t="shared" si="27"/>
        <v>0</v>
      </c>
      <c r="I355" s="70">
        <f t="shared" si="28"/>
        <v>0</v>
      </c>
      <c r="J355" s="71">
        <f t="shared" si="29"/>
        <v>0</v>
      </c>
      <c r="K355" s="70">
        <f t="shared" si="30"/>
        <v>0</v>
      </c>
      <c r="L355" s="71">
        <f t="shared" si="31"/>
        <v>0</v>
      </c>
      <c r="M355" s="68">
        <f t="shared" si="32"/>
        <v>0</v>
      </c>
      <c r="N355" s="71">
        <f t="shared" si="33"/>
        <v>0</v>
      </c>
      <c r="O355" s="68">
        <f t="shared" si="34"/>
        <v>0</v>
      </c>
      <c r="P355" s="71">
        <f t="shared" si="35"/>
        <v>0</v>
      </c>
      <c r="Q355" s="68">
        <f t="shared" si="36"/>
        <v>0</v>
      </c>
      <c r="R355" s="71">
        <f t="shared" si="37"/>
        <v>0</v>
      </c>
      <c r="S355" s="68">
        <f t="shared" si="38"/>
        <v>0</v>
      </c>
      <c r="T355" s="71">
        <f t="shared" si="39"/>
        <v>0</v>
      </c>
      <c r="U355" s="65">
        <f t="shared" si="40"/>
        <v>0</v>
      </c>
      <c r="V355" s="59">
        <f t="shared" si="41"/>
        <v>0</v>
      </c>
    </row>
    <row r="356" spans="2:22" ht="13.5" customHeight="1">
      <c r="B356" s="63">
        <f t="shared" si="21"/>
        <v>330</v>
      </c>
      <c r="C356" s="70">
        <f t="shared" si="22"/>
        <v>0</v>
      </c>
      <c r="D356" s="71">
        <f t="shared" si="23"/>
        <v>0</v>
      </c>
      <c r="E356" s="70">
        <f t="shared" si="24"/>
        <v>0</v>
      </c>
      <c r="F356" s="71">
        <f t="shared" si="25"/>
        <v>0</v>
      </c>
      <c r="G356" s="70">
        <f t="shared" si="26"/>
        <v>0</v>
      </c>
      <c r="H356" s="71">
        <f t="shared" si="27"/>
        <v>0</v>
      </c>
      <c r="I356" s="70">
        <f t="shared" si="28"/>
        <v>0</v>
      </c>
      <c r="J356" s="71">
        <f t="shared" si="29"/>
        <v>0</v>
      </c>
      <c r="K356" s="70">
        <f t="shared" si="30"/>
        <v>0</v>
      </c>
      <c r="L356" s="71">
        <f t="shared" si="31"/>
        <v>0</v>
      </c>
      <c r="M356" s="68">
        <f t="shared" si="32"/>
        <v>0</v>
      </c>
      <c r="N356" s="71">
        <f t="shared" si="33"/>
        <v>0</v>
      </c>
      <c r="O356" s="68">
        <f t="shared" si="34"/>
        <v>0</v>
      </c>
      <c r="P356" s="71">
        <f t="shared" si="35"/>
        <v>0</v>
      </c>
      <c r="Q356" s="68">
        <f t="shared" si="36"/>
        <v>0</v>
      </c>
      <c r="R356" s="71">
        <f t="shared" si="37"/>
        <v>0</v>
      </c>
      <c r="S356" s="68">
        <f t="shared" si="38"/>
        <v>0</v>
      </c>
      <c r="T356" s="71">
        <f t="shared" si="39"/>
        <v>0</v>
      </c>
      <c r="U356" s="65">
        <f t="shared" si="40"/>
        <v>0</v>
      </c>
      <c r="V356" s="59">
        <f t="shared" si="41"/>
        <v>0</v>
      </c>
    </row>
    <row r="357" spans="2:22" ht="13.5" customHeight="1">
      <c r="B357" s="63">
        <f t="shared" si="21"/>
        <v>331</v>
      </c>
      <c r="C357" s="70">
        <f t="shared" si="22"/>
        <v>0</v>
      </c>
      <c r="D357" s="71">
        <f t="shared" si="23"/>
        <v>0</v>
      </c>
      <c r="E357" s="70">
        <f t="shared" si="24"/>
        <v>0</v>
      </c>
      <c r="F357" s="71">
        <f t="shared" si="25"/>
        <v>0</v>
      </c>
      <c r="G357" s="70">
        <f t="shared" si="26"/>
        <v>0</v>
      </c>
      <c r="H357" s="71">
        <f t="shared" si="27"/>
        <v>0</v>
      </c>
      <c r="I357" s="70">
        <f t="shared" si="28"/>
        <v>0</v>
      </c>
      <c r="J357" s="71">
        <f t="shared" si="29"/>
        <v>0</v>
      </c>
      <c r="K357" s="70">
        <f t="shared" si="30"/>
        <v>0</v>
      </c>
      <c r="L357" s="71">
        <f t="shared" si="31"/>
        <v>0</v>
      </c>
      <c r="M357" s="68">
        <f t="shared" si="32"/>
        <v>0</v>
      </c>
      <c r="N357" s="71">
        <f t="shared" si="33"/>
        <v>0</v>
      </c>
      <c r="O357" s="68">
        <f t="shared" si="34"/>
        <v>0</v>
      </c>
      <c r="P357" s="71">
        <f t="shared" si="35"/>
        <v>0</v>
      </c>
      <c r="Q357" s="68">
        <f t="shared" si="36"/>
        <v>0</v>
      </c>
      <c r="R357" s="71">
        <f t="shared" si="37"/>
        <v>0</v>
      </c>
      <c r="S357" s="68">
        <f t="shared" si="38"/>
        <v>0</v>
      </c>
      <c r="T357" s="71">
        <f t="shared" si="39"/>
        <v>0</v>
      </c>
      <c r="U357" s="65">
        <f t="shared" si="40"/>
        <v>0</v>
      </c>
      <c r="V357" s="59">
        <f t="shared" si="41"/>
        <v>0</v>
      </c>
    </row>
    <row r="358" spans="2:22" ht="13.5" customHeight="1">
      <c r="B358" s="63">
        <f t="shared" si="21"/>
        <v>332</v>
      </c>
      <c r="C358" s="70">
        <f t="shared" si="22"/>
        <v>0</v>
      </c>
      <c r="D358" s="71">
        <f t="shared" si="23"/>
        <v>0</v>
      </c>
      <c r="E358" s="70">
        <f t="shared" si="24"/>
        <v>0</v>
      </c>
      <c r="F358" s="71">
        <f t="shared" si="25"/>
        <v>0</v>
      </c>
      <c r="G358" s="70">
        <f t="shared" si="26"/>
        <v>0</v>
      </c>
      <c r="H358" s="71">
        <f t="shared" si="27"/>
        <v>0</v>
      </c>
      <c r="I358" s="70">
        <f t="shared" si="28"/>
        <v>0</v>
      </c>
      <c r="J358" s="71">
        <f t="shared" si="29"/>
        <v>0</v>
      </c>
      <c r="K358" s="70">
        <f t="shared" si="30"/>
        <v>0</v>
      </c>
      <c r="L358" s="71">
        <f t="shared" si="31"/>
        <v>0</v>
      </c>
      <c r="M358" s="68">
        <f t="shared" si="32"/>
        <v>0</v>
      </c>
      <c r="N358" s="71">
        <f t="shared" si="33"/>
        <v>0</v>
      </c>
      <c r="O358" s="68">
        <f t="shared" si="34"/>
        <v>0</v>
      </c>
      <c r="P358" s="71">
        <f t="shared" si="35"/>
        <v>0</v>
      </c>
      <c r="Q358" s="68">
        <f t="shared" si="36"/>
        <v>0</v>
      </c>
      <c r="R358" s="71">
        <f t="shared" si="37"/>
        <v>0</v>
      </c>
      <c r="S358" s="68">
        <f t="shared" si="38"/>
        <v>0</v>
      </c>
      <c r="T358" s="71">
        <f t="shared" si="39"/>
        <v>0</v>
      </c>
      <c r="U358" s="65">
        <f t="shared" si="40"/>
        <v>0</v>
      </c>
      <c r="V358" s="59">
        <f t="shared" si="41"/>
        <v>0</v>
      </c>
    </row>
    <row r="359" spans="2:22" ht="13.5" customHeight="1">
      <c r="B359" s="63">
        <f t="shared" si="21"/>
        <v>333</v>
      </c>
      <c r="C359" s="70">
        <f t="shared" si="22"/>
        <v>0</v>
      </c>
      <c r="D359" s="71">
        <f t="shared" si="23"/>
        <v>0</v>
      </c>
      <c r="E359" s="70">
        <f t="shared" si="24"/>
        <v>0</v>
      </c>
      <c r="F359" s="71">
        <f t="shared" si="25"/>
        <v>0</v>
      </c>
      <c r="G359" s="70">
        <f t="shared" si="26"/>
        <v>0</v>
      </c>
      <c r="H359" s="71">
        <f t="shared" si="27"/>
        <v>0</v>
      </c>
      <c r="I359" s="70">
        <f t="shared" si="28"/>
        <v>0</v>
      </c>
      <c r="J359" s="71">
        <f t="shared" si="29"/>
        <v>0</v>
      </c>
      <c r="K359" s="70">
        <f t="shared" si="30"/>
        <v>0</v>
      </c>
      <c r="L359" s="71">
        <f t="shared" si="31"/>
        <v>0</v>
      </c>
      <c r="M359" s="68">
        <f t="shared" si="32"/>
        <v>0</v>
      </c>
      <c r="N359" s="71">
        <f t="shared" si="33"/>
        <v>0</v>
      </c>
      <c r="O359" s="68">
        <f t="shared" si="34"/>
        <v>0</v>
      </c>
      <c r="P359" s="71">
        <f t="shared" si="35"/>
        <v>0</v>
      </c>
      <c r="Q359" s="68">
        <f t="shared" si="36"/>
        <v>0</v>
      </c>
      <c r="R359" s="71">
        <f t="shared" si="37"/>
        <v>0</v>
      </c>
      <c r="S359" s="68">
        <f t="shared" si="38"/>
        <v>0</v>
      </c>
      <c r="T359" s="71">
        <f t="shared" si="39"/>
        <v>0</v>
      </c>
      <c r="U359" s="65">
        <f t="shared" si="40"/>
        <v>0</v>
      </c>
      <c r="V359" s="59">
        <f t="shared" si="41"/>
        <v>0</v>
      </c>
    </row>
    <row r="360" spans="2:22" ht="13.5" customHeight="1">
      <c r="B360" s="63">
        <f t="shared" si="21"/>
        <v>334</v>
      </c>
      <c r="C360" s="70">
        <f t="shared" si="22"/>
        <v>0</v>
      </c>
      <c r="D360" s="71">
        <f t="shared" si="23"/>
        <v>0</v>
      </c>
      <c r="E360" s="70">
        <f t="shared" si="24"/>
        <v>0</v>
      </c>
      <c r="F360" s="71">
        <f t="shared" si="25"/>
        <v>0</v>
      </c>
      <c r="G360" s="70">
        <f t="shared" si="26"/>
        <v>0</v>
      </c>
      <c r="H360" s="71">
        <f t="shared" si="27"/>
        <v>0</v>
      </c>
      <c r="I360" s="70">
        <f t="shared" si="28"/>
        <v>0</v>
      </c>
      <c r="J360" s="71">
        <f t="shared" si="29"/>
        <v>0</v>
      </c>
      <c r="K360" s="70">
        <f t="shared" si="30"/>
        <v>0</v>
      </c>
      <c r="L360" s="71">
        <f t="shared" si="31"/>
        <v>0</v>
      </c>
      <c r="M360" s="68">
        <f t="shared" si="32"/>
        <v>0</v>
      </c>
      <c r="N360" s="71">
        <f t="shared" si="33"/>
        <v>0</v>
      </c>
      <c r="O360" s="68">
        <f t="shared" si="34"/>
        <v>0</v>
      </c>
      <c r="P360" s="71">
        <f t="shared" si="35"/>
        <v>0</v>
      </c>
      <c r="Q360" s="68">
        <f t="shared" si="36"/>
        <v>0</v>
      </c>
      <c r="R360" s="71">
        <f t="shared" si="37"/>
        <v>0</v>
      </c>
      <c r="S360" s="68">
        <f t="shared" si="38"/>
        <v>0</v>
      </c>
      <c r="T360" s="71">
        <f t="shared" si="39"/>
        <v>0</v>
      </c>
      <c r="U360" s="65">
        <f t="shared" si="40"/>
        <v>0</v>
      </c>
      <c r="V360" s="59">
        <f t="shared" si="41"/>
        <v>0</v>
      </c>
    </row>
    <row r="361" spans="2:22" ht="13.5" customHeight="1">
      <c r="B361" s="63">
        <f t="shared" si="21"/>
        <v>335</v>
      </c>
      <c r="C361" s="70">
        <f t="shared" si="22"/>
        <v>0</v>
      </c>
      <c r="D361" s="71">
        <f t="shared" si="23"/>
        <v>0</v>
      </c>
      <c r="E361" s="70">
        <f t="shared" si="24"/>
        <v>0</v>
      </c>
      <c r="F361" s="71">
        <f t="shared" si="25"/>
        <v>0</v>
      </c>
      <c r="G361" s="70">
        <f t="shared" si="26"/>
        <v>0</v>
      </c>
      <c r="H361" s="71">
        <f t="shared" si="27"/>
        <v>0</v>
      </c>
      <c r="I361" s="70">
        <f t="shared" si="28"/>
        <v>0</v>
      </c>
      <c r="J361" s="71">
        <f t="shared" si="29"/>
        <v>0</v>
      </c>
      <c r="K361" s="70">
        <f t="shared" si="30"/>
        <v>0</v>
      </c>
      <c r="L361" s="71">
        <f t="shared" si="31"/>
        <v>0</v>
      </c>
      <c r="M361" s="68">
        <f t="shared" si="32"/>
        <v>0</v>
      </c>
      <c r="N361" s="71">
        <f t="shared" si="33"/>
        <v>0</v>
      </c>
      <c r="O361" s="68">
        <f t="shared" si="34"/>
        <v>0</v>
      </c>
      <c r="P361" s="71">
        <f t="shared" si="35"/>
        <v>0</v>
      </c>
      <c r="Q361" s="68">
        <f t="shared" si="36"/>
        <v>0</v>
      </c>
      <c r="R361" s="71">
        <f t="shared" si="37"/>
        <v>0</v>
      </c>
      <c r="S361" s="68">
        <f t="shared" si="38"/>
        <v>0</v>
      </c>
      <c r="T361" s="71">
        <f t="shared" si="39"/>
        <v>0</v>
      </c>
      <c r="U361" s="65">
        <f t="shared" si="40"/>
        <v>0</v>
      </c>
      <c r="V361" s="59">
        <f t="shared" si="41"/>
        <v>0</v>
      </c>
    </row>
    <row r="362" spans="2:22" ht="13.5" customHeight="1">
      <c r="B362" s="63">
        <f t="shared" si="21"/>
        <v>336</v>
      </c>
      <c r="C362" s="70">
        <f t="shared" si="22"/>
        <v>0</v>
      </c>
      <c r="D362" s="71">
        <f t="shared" si="23"/>
        <v>0</v>
      </c>
      <c r="E362" s="70">
        <f t="shared" si="24"/>
        <v>0</v>
      </c>
      <c r="F362" s="71">
        <f t="shared" si="25"/>
        <v>0</v>
      </c>
      <c r="G362" s="70">
        <f t="shared" si="26"/>
        <v>0</v>
      </c>
      <c r="H362" s="71">
        <f t="shared" si="27"/>
        <v>0</v>
      </c>
      <c r="I362" s="70">
        <f t="shared" si="28"/>
        <v>0</v>
      </c>
      <c r="J362" s="71">
        <f t="shared" si="29"/>
        <v>0</v>
      </c>
      <c r="K362" s="70">
        <f t="shared" si="30"/>
        <v>0</v>
      </c>
      <c r="L362" s="71">
        <f t="shared" si="31"/>
        <v>0</v>
      </c>
      <c r="M362" s="68">
        <f t="shared" si="32"/>
        <v>0</v>
      </c>
      <c r="N362" s="71">
        <f t="shared" si="33"/>
        <v>0</v>
      </c>
      <c r="O362" s="68">
        <f t="shared" si="34"/>
        <v>0</v>
      </c>
      <c r="P362" s="71">
        <f t="shared" si="35"/>
        <v>0</v>
      </c>
      <c r="Q362" s="68">
        <f t="shared" si="36"/>
        <v>0</v>
      </c>
      <c r="R362" s="71">
        <f t="shared" si="37"/>
        <v>0</v>
      </c>
      <c r="S362" s="68">
        <f t="shared" si="38"/>
        <v>0</v>
      </c>
      <c r="T362" s="71">
        <f t="shared" si="39"/>
        <v>0</v>
      </c>
      <c r="U362" s="65">
        <f t="shared" si="40"/>
        <v>0</v>
      </c>
      <c r="V362" s="59">
        <f t="shared" si="41"/>
        <v>0</v>
      </c>
    </row>
    <row r="363" spans="2:22" ht="13.5" customHeight="1">
      <c r="B363" s="63">
        <f t="shared" si="21"/>
        <v>337</v>
      </c>
      <c r="C363" s="70">
        <f t="shared" si="22"/>
        <v>0</v>
      </c>
      <c r="D363" s="71">
        <f t="shared" si="23"/>
        <v>0</v>
      </c>
      <c r="E363" s="70">
        <f t="shared" si="24"/>
        <v>0</v>
      </c>
      <c r="F363" s="71">
        <f t="shared" si="25"/>
        <v>0</v>
      </c>
      <c r="G363" s="70">
        <f t="shared" si="26"/>
        <v>0</v>
      </c>
      <c r="H363" s="71">
        <f t="shared" si="27"/>
        <v>0</v>
      </c>
      <c r="I363" s="70">
        <f t="shared" si="28"/>
        <v>0</v>
      </c>
      <c r="J363" s="71">
        <f t="shared" si="29"/>
        <v>0</v>
      </c>
      <c r="K363" s="70">
        <f t="shared" si="30"/>
        <v>0</v>
      </c>
      <c r="L363" s="71">
        <f t="shared" si="31"/>
        <v>0</v>
      </c>
      <c r="M363" s="68">
        <f t="shared" si="32"/>
        <v>0</v>
      </c>
      <c r="N363" s="71">
        <f t="shared" si="33"/>
        <v>0</v>
      </c>
      <c r="O363" s="68">
        <f t="shared" si="34"/>
        <v>0</v>
      </c>
      <c r="P363" s="71">
        <f t="shared" si="35"/>
        <v>0</v>
      </c>
      <c r="Q363" s="68">
        <f t="shared" si="36"/>
        <v>0</v>
      </c>
      <c r="R363" s="71">
        <f t="shared" si="37"/>
        <v>0</v>
      </c>
      <c r="S363" s="68">
        <f t="shared" si="38"/>
        <v>0</v>
      </c>
      <c r="T363" s="71">
        <f t="shared" si="39"/>
        <v>0</v>
      </c>
      <c r="U363" s="65">
        <f t="shared" si="40"/>
        <v>0</v>
      </c>
      <c r="V363" s="59">
        <f t="shared" si="41"/>
        <v>0</v>
      </c>
    </row>
    <row r="364" spans="2:22" ht="13.5" customHeight="1">
      <c r="B364" s="63">
        <f t="shared" si="21"/>
        <v>338</v>
      </c>
      <c r="C364" s="70">
        <f t="shared" si="22"/>
        <v>0</v>
      </c>
      <c r="D364" s="71">
        <f t="shared" si="23"/>
        <v>0</v>
      </c>
      <c r="E364" s="70">
        <f t="shared" si="24"/>
        <v>0</v>
      </c>
      <c r="F364" s="71">
        <f t="shared" si="25"/>
        <v>0</v>
      </c>
      <c r="G364" s="70">
        <f t="shared" si="26"/>
        <v>0</v>
      </c>
      <c r="H364" s="71">
        <f t="shared" si="27"/>
        <v>0</v>
      </c>
      <c r="I364" s="70">
        <f t="shared" si="28"/>
        <v>0</v>
      </c>
      <c r="J364" s="71">
        <f t="shared" si="29"/>
        <v>0</v>
      </c>
      <c r="K364" s="70">
        <f t="shared" si="30"/>
        <v>0</v>
      </c>
      <c r="L364" s="71">
        <f t="shared" si="31"/>
        <v>0</v>
      </c>
      <c r="M364" s="68">
        <f t="shared" si="32"/>
        <v>0</v>
      </c>
      <c r="N364" s="71">
        <f t="shared" si="33"/>
        <v>0</v>
      </c>
      <c r="O364" s="68">
        <f t="shared" si="34"/>
        <v>0</v>
      </c>
      <c r="P364" s="71">
        <f t="shared" si="35"/>
        <v>0</v>
      </c>
      <c r="Q364" s="68">
        <f t="shared" si="36"/>
        <v>0</v>
      </c>
      <c r="R364" s="71">
        <f t="shared" si="37"/>
        <v>0</v>
      </c>
      <c r="S364" s="68">
        <f t="shared" si="38"/>
        <v>0</v>
      </c>
      <c r="T364" s="71">
        <f t="shared" si="39"/>
        <v>0</v>
      </c>
      <c r="U364" s="65">
        <f t="shared" si="40"/>
        <v>0</v>
      </c>
      <c r="V364" s="59">
        <f t="shared" si="41"/>
        <v>0</v>
      </c>
    </row>
    <row r="365" spans="2:22" ht="13.5" customHeight="1">
      <c r="B365" s="63">
        <f t="shared" si="21"/>
        <v>339</v>
      </c>
      <c r="C365" s="70">
        <f t="shared" si="22"/>
        <v>0</v>
      </c>
      <c r="D365" s="71">
        <f t="shared" si="23"/>
        <v>0</v>
      </c>
      <c r="E365" s="70">
        <f t="shared" si="24"/>
        <v>0</v>
      </c>
      <c r="F365" s="71">
        <f t="shared" si="25"/>
        <v>0</v>
      </c>
      <c r="G365" s="70">
        <f t="shared" si="26"/>
        <v>0</v>
      </c>
      <c r="H365" s="71">
        <f t="shared" si="27"/>
        <v>0</v>
      </c>
      <c r="I365" s="70">
        <f t="shared" si="28"/>
        <v>0</v>
      </c>
      <c r="J365" s="71">
        <f t="shared" si="29"/>
        <v>0</v>
      </c>
      <c r="K365" s="70">
        <f t="shared" si="30"/>
        <v>0</v>
      </c>
      <c r="L365" s="71">
        <f t="shared" si="31"/>
        <v>0</v>
      </c>
      <c r="M365" s="68">
        <f t="shared" si="32"/>
        <v>0</v>
      </c>
      <c r="N365" s="71">
        <f t="shared" si="33"/>
        <v>0</v>
      </c>
      <c r="O365" s="68">
        <f t="shared" si="34"/>
        <v>0</v>
      </c>
      <c r="P365" s="71">
        <f t="shared" si="35"/>
        <v>0</v>
      </c>
      <c r="Q365" s="68">
        <f t="shared" si="36"/>
        <v>0</v>
      </c>
      <c r="R365" s="71">
        <f t="shared" si="37"/>
        <v>0</v>
      </c>
      <c r="S365" s="68">
        <f t="shared" si="38"/>
        <v>0</v>
      </c>
      <c r="T365" s="71">
        <f t="shared" si="39"/>
        <v>0</v>
      </c>
      <c r="U365" s="65">
        <f t="shared" si="40"/>
        <v>0</v>
      </c>
      <c r="V365" s="59">
        <f t="shared" si="41"/>
        <v>0</v>
      </c>
    </row>
    <row r="366" spans="2:22" ht="13.5" customHeight="1">
      <c r="B366" s="63">
        <f t="shared" si="21"/>
        <v>340</v>
      </c>
      <c r="C366" s="70">
        <f t="shared" si="22"/>
        <v>0</v>
      </c>
      <c r="D366" s="71">
        <f t="shared" si="23"/>
        <v>0</v>
      </c>
      <c r="E366" s="70">
        <f t="shared" si="24"/>
        <v>0</v>
      </c>
      <c r="F366" s="71">
        <f t="shared" si="25"/>
        <v>0</v>
      </c>
      <c r="G366" s="70">
        <f t="shared" si="26"/>
        <v>0</v>
      </c>
      <c r="H366" s="71">
        <f t="shared" si="27"/>
        <v>0</v>
      </c>
      <c r="I366" s="70">
        <f t="shared" si="28"/>
        <v>0</v>
      </c>
      <c r="J366" s="71">
        <f t="shared" si="29"/>
        <v>0</v>
      </c>
      <c r="K366" s="70">
        <f t="shared" si="30"/>
        <v>0</v>
      </c>
      <c r="L366" s="71">
        <f t="shared" si="31"/>
        <v>0</v>
      </c>
      <c r="M366" s="68">
        <f t="shared" si="32"/>
        <v>0</v>
      </c>
      <c r="N366" s="71">
        <f t="shared" si="33"/>
        <v>0</v>
      </c>
      <c r="O366" s="68">
        <f t="shared" si="34"/>
        <v>0</v>
      </c>
      <c r="P366" s="71">
        <f t="shared" si="35"/>
        <v>0</v>
      </c>
      <c r="Q366" s="68">
        <f t="shared" si="36"/>
        <v>0</v>
      </c>
      <c r="R366" s="71">
        <f t="shared" si="37"/>
        <v>0</v>
      </c>
      <c r="S366" s="68">
        <f t="shared" si="38"/>
        <v>0</v>
      </c>
      <c r="T366" s="71">
        <f t="shared" si="39"/>
        <v>0</v>
      </c>
      <c r="U366" s="65">
        <f t="shared" si="40"/>
        <v>0</v>
      </c>
      <c r="V366" s="59">
        <f t="shared" si="41"/>
        <v>0</v>
      </c>
    </row>
    <row r="367" spans="2:22" ht="13.5" customHeight="1">
      <c r="B367" s="63">
        <f t="shared" si="21"/>
        <v>341</v>
      </c>
      <c r="C367" s="70">
        <f t="shared" si="22"/>
        <v>0</v>
      </c>
      <c r="D367" s="71">
        <f t="shared" si="23"/>
        <v>0</v>
      </c>
      <c r="E367" s="70">
        <f t="shared" si="24"/>
        <v>0</v>
      </c>
      <c r="F367" s="71">
        <f t="shared" si="25"/>
        <v>0</v>
      </c>
      <c r="G367" s="70">
        <f t="shared" si="26"/>
        <v>0</v>
      </c>
      <c r="H367" s="71">
        <f t="shared" si="27"/>
        <v>0</v>
      </c>
      <c r="I367" s="70">
        <f t="shared" si="28"/>
        <v>0</v>
      </c>
      <c r="J367" s="71">
        <f t="shared" si="29"/>
        <v>0</v>
      </c>
      <c r="K367" s="70">
        <f t="shared" si="30"/>
        <v>0</v>
      </c>
      <c r="L367" s="71">
        <f t="shared" si="31"/>
        <v>0</v>
      </c>
      <c r="M367" s="68">
        <f t="shared" si="32"/>
        <v>0</v>
      </c>
      <c r="N367" s="71">
        <f t="shared" si="33"/>
        <v>0</v>
      </c>
      <c r="O367" s="68">
        <f t="shared" si="34"/>
        <v>0</v>
      </c>
      <c r="P367" s="71">
        <f t="shared" si="35"/>
        <v>0</v>
      </c>
      <c r="Q367" s="68">
        <f t="shared" si="36"/>
        <v>0</v>
      </c>
      <c r="R367" s="71">
        <f t="shared" si="37"/>
        <v>0</v>
      </c>
      <c r="S367" s="68">
        <f t="shared" si="38"/>
        <v>0</v>
      </c>
      <c r="T367" s="71">
        <f t="shared" si="39"/>
        <v>0</v>
      </c>
      <c r="U367" s="65">
        <f t="shared" si="40"/>
        <v>0</v>
      </c>
      <c r="V367" s="59">
        <f t="shared" si="41"/>
        <v>0</v>
      </c>
    </row>
    <row r="368" spans="2:22" ht="13.5" customHeight="1">
      <c r="B368" s="63">
        <f t="shared" si="21"/>
        <v>342</v>
      </c>
      <c r="C368" s="70">
        <f t="shared" si="22"/>
        <v>0</v>
      </c>
      <c r="D368" s="71">
        <f t="shared" si="23"/>
        <v>0</v>
      </c>
      <c r="E368" s="70">
        <f t="shared" si="24"/>
        <v>0</v>
      </c>
      <c r="F368" s="71">
        <f t="shared" si="25"/>
        <v>0</v>
      </c>
      <c r="G368" s="70">
        <f t="shared" si="26"/>
        <v>0</v>
      </c>
      <c r="H368" s="71">
        <f t="shared" si="27"/>
        <v>0</v>
      </c>
      <c r="I368" s="70">
        <f t="shared" si="28"/>
        <v>0</v>
      </c>
      <c r="J368" s="71">
        <f t="shared" si="29"/>
        <v>0</v>
      </c>
      <c r="K368" s="70">
        <f t="shared" si="30"/>
        <v>0</v>
      </c>
      <c r="L368" s="71">
        <f t="shared" si="31"/>
        <v>0</v>
      </c>
      <c r="M368" s="68">
        <f t="shared" si="32"/>
        <v>0</v>
      </c>
      <c r="N368" s="71">
        <f t="shared" si="33"/>
        <v>0</v>
      </c>
      <c r="O368" s="68">
        <f t="shared" si="34"/>
        <v>0</v>
      </c>
      <c r="P368" s="71">
        <f t="shared" si="35"/>
        <v>0</v>
      </c>
      <c r="Q368" s="68">
        <f t="shared" si="36"/>
        <v>0</v>
      </c>
      <c r="R368" s="71">
        <f t="shared" si="37"/>
        <v>0</v>
      </c>
      <c r="S368" s="68">
        <f t="shared" si="38"/>
        <v>0</v>
      </c>
      <c r="T368" s="71">
        <f t="shared" si="39"/>
        <v>0</v>
      </c>
      <c r="U368" s="65">
        <f t="shared" si="40"/>
        <v>0</v>
      </c>
      <c r="V368" s="59">
        <f t="shared" si="41"/>
        <v>0</v>
      </c>
    </row>
    <row r="369" spans="2:22" ht="13.5" customHeight="1">
      <c r="B369" s="63">
        <f t="shared" si="21"/>
        <v>343</v>
      </c>
      <c r="C369" s="70">
        <f t="shared" si="22"/>
        <v>0</v>
      </c>
      <c r="D369" s="71">
        <f t="shared" si="23"/>
        <v>0</v>
      </c>
      <c r="E369" s="70">
        <f t="shared" si="24"/>
        <v>0</v>
      </c>
      <c r="F369" s="71">
        <f t="shared" si="25"/>
        <v>0</v>
      </c>
      <c r="G369" s="70">
        <f t="shared" si="26"/>
        <v>0</v>
      </c>
      <c r="H369" s="71">
        <f t="shared" si="27"/>
        <v>0</v>
      </c>
      <c r="I369" s="70">
        <f t="shared" si="28"/>
        <v>0</v>
      </c>
      <c r="J369" s="71">
        <f t="shared" si="29"/>
        <v>0</v>
      </c>
      <c r="K369" s="70">
        <f t="shared" si="30"/>
        <v>0</v>
      </c>
      <c r="L369" s="71">
        <f t="shared" si="31"/>
        <v>0</v>
      </c>
      <c r="M369" s="68">
        <f t="shared" si="32"/>
        <v>0</v>
      </c>
      <c r="N369" s="71">
        <f t="shared" si="33"/>
        <v>0</v>
      </c>
      <c r="O369" s="68">
        <f t="shared" si="34"/>
        <v>0</v>
      </c>
      <c r="P369" s="71">
        <f t="shared" si="35"/>
        <v>0</v>
      </c>
      <c r="Q369" s="68">
        <f t="shared" si="36"/>
        <v>0</v>
      </c>
      <c r="R369" s="71">
        <f t="shared" si="37"/>
        <v>0</v>
      </c>
      <c r="S369" s="68">
        <f t="shared" si="38"/>
        <v>0</v>
      </c>
      <c r="T369" s="71">
        <f t="shared" si="39"/>
        <v>0</v>
      </c>
      <c r="U369" s="65">
        <f t="shared" si="40"/>
        <v>0</v>
      </c>
      <c r="V369" s="59">
        <f t="shared" si="41"/>
        <v>0</v>
      </c>
    </row>
    <row r="370" spans="2:22" ht="13.5" customHeight="1">
      <c r="B370" s="63">
        <f t="shared" si="21"/>
        <v>344</v>
      </c>
      <c r="C370" s="70">
        <f t="shared" si="22"/>
        <v>0</v>
      </c>
      <c r="D370" s="71">
        <f t="shared" si="23"/>
        <v>0</v>
      </c>
      <c r="E370" s="70">
        <f t="shared" si="24"/>
        <v>0</v>
      </c>
      <c r="F370" s="71">
        <f t="shared" si="25"/>
        <v>0</v>
      </c>
      <c r="G370" s="70">
        <f t="shared" si="26"/>
        <v>0</v>
      </c>
      <c r="H370" s="71">
        <f t="shared" si="27"/>
        <v>0</v>
      </c>
      <c r="I370" s="70">
        <f t="shared" si="28"/>
        <v>0</v>
      </c>
      <c r="J370" s="71">
        <f t="shared" si="29"/>
        <v>0</v>
      </c>
      <c r="K370" s="70">
        <f t="shared" si="30"/>
        <v>0</v>
      </c>
      <c r="L370" s="71">
        <f t="shared" si="31"/>
        <v>0</v>
      </c>
      <c r="M370" s="68">
        <f t="shared" si="32"/>
        <v>0</v>
      </c>
      <c r="N370" s="71">
        <f t="shared" si="33"/>
        <v>0</v>
      </c>
      <c r="O370" s="68">
        <f t="shared" si="34"/>
        <v>0</v>
      </c>
      <c r="P370" s="71">
        <f t="shared" si="35"/>
        <v>0</v>
      </c>
      <c r="Q370" s="68">
        <f t="shared" si="36"/>
        <v>0</v>
      </c>
      <c r="R370" s="71">
        <f t="shared" si="37"/>
        <v>0</v>
      </c>
      <c r="S370" s="68">
        <f t="shared" si="38"/>
        <v>0</v>
      </c>
      <c r="T370" s="71">
        <f t="shared" si="39"/>
        <v>0</v>
      </c>
      <c r="U370" s="65">
        <f t="shared" si="40"/>
        <v>0</v>
      </c>
      <c r="V370" s="59">
        <f t="shared" si="41"/>
        <v>0</v>
      </c>
    </row>
    <row r="371" spans="2:22" ht="13.5" customHeight="1">
      <c r="B371" s="63">
        <f t="shared" si="21"/>
        <v>345</v>
      </c>
      <c r="C371" s="70">
        <f t="shared" si="22"/>
        <v>0</v>
      </c>
      <c r="D371" s="71">
        <f t="shared" si="23"/>
        <v>0</v>
      </c>
      <c r="E371" s="70">
        <f t="shared" si="24"/>
        <v>0</v>
      </c>
      <c r="F371" s="71">
        <f t="shared" si="25"/>
        <v>0</v>
      </c>
      <c r="G371" s="70">
        <f t="shared" si="26"/>
        <v>0</v>
      </c>
      <c r="H371" s="71">
        <f t="shared" si="27"/>
        <v>0</v>
      </c>
      <c r="I371" s="70">
        <f t="shared" si="28"/>
        <v>0</v>
      </c>
      <c r="J371" s="71">
        <f t="shared" si="29"/>
        <v>0</v>
      </c>
      <c r="K371" s="70">
        <f t="shared" si="30"/>
        <v>0</v>
      </c>
      <c r="L371" s="71">
        <f t="shared" si="31"/>
        <v>0</v>
      </c>
      <c r="M371" s="68">
        <f t="shared" si="32"/>
        <v>0</v>
      </c>
      <c r="N371" s="71">
        <f t="shared" si="33"/>
        <v>0</v>
      </c>
      <c r="O371" s="68">
        <f t="shared" si="34"/>
        <v>0</v>
      </c>
      <c r="P371" s="71">
        <f t="shared" si="35"/>
        <v>0</v>
      </c>
      <c r="Q371" s="68">
        <f t="shared" si="36"/>
        <v>0</v>
      </c>
      <c r="R371" s="71">
        <f t="shared" si="37"/>
        <v>0</v>
      </c>
      <c r="S371" s="68">
        <f t="shared" si="38"/>
        <v>0</v>
      </c>
      <c r="T371" s="71">
        <f t="shared" si="39"/>
        <v>0</v>
      </c>
      <c r="U371" s="65">
        <f t="shared" si="40"/>
        <v>0</v>
      </c>
      <c r="V371" s="59">
        <f t="shared" si="41"/>
        <v>0</v>
      </c>
    </row>
    <row r="372" spans="2:22" ht="13.5" customHeight="1">
      <c r="B372" s="63">
        <f t="shared" si="21"/>
        <v>346</v>
      </c>
      <c r="C372" s="70">
        <f t="shared" si="22"/>
        <v>0</v>
      </c>
      <c r="D372" s="71">
        <f t="shared" si="23"/>
        <v>0</v>
      </c>
      <c r="E372" s="70">
        <f t="shared" si="24"/>
        <v>0</v>
      </c>
      <c r="F372" s="71">
        <f t="shared" si="25"/>
        <v>0</v>
      </c>
      <c r="G372" s="70">
        <f t="shared" si="26"/>
        <v>0</v>
      </c>
      <c r="H372" s="71">
        <f t="shared" si="27"/>
        <v>0</v>
      </c>
      <c r="I372" s="70">
        <f t="shared" si="28"/>
        <v>0</v>
      </c>
      <c r="J372" s="71">
        <f t="shared" si="29"/>
        <v>0</v>
      </c>
      <c r="K372" s="70">
        <f t="shared" si="30"/>
        <v>0</v>
      </c>
      <c r="L372" s="71">
        <f t="shared" si="31"/>
        <v>0</v>
      </c>
      <c r="M372" s="68">
        <f t="shared" si="32"/>
        <v>0</v>
      </c>
      <c r="N372" s="71">
        <f t="shared" si="33"/>
        <v>0</v>
      </c>
      <c r="O372" s="68">
        <f t="shared" si="34"/>
        <v>0</v>
      </c>
      <c r="P372" s="71">
        <f t="shared" si="35"/>
        <v>0</v>
      </c>
      <c r="Q372" s="68">
        <f t="shared" si="36"/>
        <v>0</v>
      </c>
      <c r="R372" s="71">
        <f t="shared" si="37"/>
        <v>0</v>
      </c>
      <c r="S372" s="68">
        <f t="shared" si="38"/>
        <v>0</v>
      </c>
      <c r="T372" s="71">
        <f t="shared" si="39"/>
        <v>0</v>
      </c>
      <c r="U372" s="65">
        <f t="shared" si="40"/>
        <v>0</v>
      </c>
      <c r="V372" s="59">
        <f t="shared" si="41"/>
        <v>0</v>
      </c>
    </row>
    <row r="373" spans="2:22" ht="13.5" customHeight="1">
      <c r="B373" s="63">
        <f t="shared" si="21"/>
        <v>347</v>
      </c>
      <c r="C373" s="70">
        <f t="shared" si="22"/>
        <v>0</v>
      </c>
      <c r="D373" s="71">
        <f t="shared" si="23"/>
        <v>0</v>
      </c>
      <c r="E373" s="70">
        <f t="shared" si="24"/>
        <v>0</v>
      </c>
      <c r="F373" s="71">
        <f t="shared" si="25"/>
        <v>0</v>
      </c>
      <c r="G373" s="70">
        <f t="shared" si="26"/>
        <v>0</v>
      </c>
      <c r="H373" s="71">
        <f t="shared" si="27"/>
        <v>0</v>
      </c>
      <c r="I373" s="70">
        <f t="shared" si="28"/>
        <v>0</v>
      </c>
      <c r="J373" s="71">
        <f t="shared" si="29"/>
        <v>0</v>
      </c>
      <c r="K373" s="70">
        <f t="shared" si="30"/>
        <v>0</v>
      </c>
      <c r="L373" s="71">
        <f t="shared" si="31"/>
        <v>0</v>
      </c>
      <c r="M373" s="68">
        <f t="shared" si="32"/>
        <v>0</v>
      </c>
      <c r="N373" s="71">
        <f t="shared" si="33"/>
        <v>0</v>
      </c>
      <c r="O373" s="68">
        <f t="shared" si="34"/>
        <v>0</v>
      </c>
      <c r="P373" s="71">
        <f t="shared" si="35"/>
        <v>0</v>
      </c>
      <c r="Q373" s="68">
        <f t="shared" si="36"/>
        <v>0</v>
      </c>
      <c r="R373" s="71">
        <f t="shared" si="37"/>
        <v>0</v>
      </c>
      <c r="S373" s="68">
        <f t="shared" si="38"/>
        <v>0</v>
      </c>
      <c r="T373" s="71">
        <f t="shared" si="39"/>
        <v>0</v>
      </c>
      <c r="U373" s="65">
        <f t="shared" si="40"/>
        <v>0</v>
      </c>
      <c r="V373" s="59">
        <f t="shared" si="41"/>
        <v>0</v>
      </c>
    </row>
    <row r="374" spans="2:22" ht="13.5" customHeight="1">
      <c r="B374" s="63">
        <f t="shared" si="21"/>
        <v>348</v>
      </c>
      <c r="C374" s="70">
        <f t="shared" si="22"/>
        <v>0</v>
      </c>
      <c r="D374" s="71">
        <f t="shared" si="23"/>
        <v>0</v>
      </c>
      <c r="E374" s="70">
        <f t="shared" si="24"/>
        <v>0</v>
      </c>
      <c r="F374" s="71">
        <f t="shared" si="25"/>
        <v>0</v>
      </c>
      <c r="G374" s="70">
        <f t="shared" si="26"/>
        <v>0</v>
      </c>
      <c r="H374" s="71">
        <f t="shared" si="27"/>
        <v>0</v>
      </c>
      <c r="I374" s="70">
        <f t="shared" si="28"/>
        <v>0</v>
      </c>
      <c r="J374" s="71">
        <f t="shared" si="29"/>
        <v>0</v>
      </c>
      <c r="K374" s="70">
        <f t="shared" si="30"/>
        <v>0</v>
      </c>
      <c r="L374" s="71">
        <f t="shared" si="31"/>
        <v>0</v>
      </c>
      <c r="M374" s="68">
        <f t="shared" si="32"/>
        <v>0</v>
      </c>
      <c r="N374" s="71">
        <f t="shared" si="33"/>
        <v>0</v>
      </c>
      <c r="O374" s="68">
        <f t="shared" si="34"/>
        <v>0</v>
      </c>
      <c r="P374" s="71">
        <f t="shared" si="35"/>
        <v>0</v>
      </c>
      <c r="Q374" s="68">
        <f t="shared" si="36"/>
        <v>0</v>
      </c>
      <c r="R374" s="71">
        <f t="shared" si="37"/>
        <v>0</v>
      </c>
      <c r="S374" s="68">
        <f t="shared" si="38"/>
        <v>0</v>
      </c>
      <c r="T374" s="71">
        <f t="shared" si="39"/>
        <v>0</v>
      </c>
      <c r="U374" s="65">
        <f t="shared" si="40"/>
        <v>0</v>
      </c>
      <c r="V374" s="59">
        <f t="shared" si="41"/>
        <v>0</v>
      </c>
    </row>
    <row r="375" spans="2:22" ht="13.5" customHeight="1">
      <c r="B375" s="63">
        <f t="shared" si="21"/>
        <v>349</v>
      </c>
      <c r="C375" s="70">
        <f t="shared" si="22"/>
        <v>0</v>
      </c>
      <c r="D375" s="71">
        <f t="shared" si="23"/>
        <v>0</v>
      </c>
      <c r="E375" s="70">
        <f t="shared" si="24"/>
        <v>0</v>
      </c>
      <c r="F375" s="71">
        <f t="shared" si="25"/>
        <v>0</v>
      </c>
      <c r="G375" s="70">
        <f t="shared" si="26"/>
        <v>0</v>
      </c>
      <c r="H375" s="71">
        <f t="shared" si="27"/>
        <v>0</v>
      </c>
      <c r="I375" s="70">
        <f t="shared" si="28"/>
        <v>0</v>
      </c>
      <c r="J375" s="71">
        <f t="shared" si="29"/>
        <v>0</v>
      </c>
      <c r="K375" s="70">
        <f t="shared" si="30"/>
        <v>0</v>
      </c>
      <c r="L375" s="71">
        <f t="shared" si="31"/>
        <v>0</v>
      </c>
      <c r="M375" s="68">
        <f t="shared" si="32"/>
        <v>0</v>
      </c>
      <c r="N375" s="71">
        <f t="shared" si="33"/>
        <v>0</v>
      </c>
      <c r="O375" s="68">
        <f t="shared" si="34"/>
        <v>0</v>
      </c>
      <c r="P375" s="71">
        <f t="shared" si="35"/>
        <v>0</v>
      </c>
      <c r="Q375" s="68">
        <f t="shared" si="36"/>
        <v>0</v>
      </c>
      <c r="R375" s="71">
        <f t="shared" si="37"/>
        <v>0</v>
      </c>
      <c r="S375" s="68">
        <f t="shared" si="38"/>
        <v>0</v>
      </c>
      <c r="T375" s="71">
        <f t="shared" si="39"/>
        <v>0</v>
      </c>
      <c r="U375" s="65">
        <f t="shared" si="40"/>
        <v>0</v>
      </c>
      <c r="V375" s="59">
        <f t="shared" si="41"/>
        <v>0</v>
      </c>
    </row>
    <row r="376" spans="2:22" ht="13.5" customHeight="1">
      <c r="B376" s="63">
        <f t="shared" si="21"/>
        <v>350</v>
      </c>
      <c r="C376" s="70">
        <f t="shared" si="22"/>
        <v>0</v>
      </c>
      <c r="D376" s="71">
        <f t="shared" si="23"/>
        <v>0</v>
      </c>
      <c r="E376" s="70">
        <f t="shared" si="24"/>
        <v>0</v>
      </c>
      <c r="F376" s="71">
        <f t="shared" si="25"/>
        <v>0</v>
      </c>
      <c r="G376" s="70">
        <f t="shared" si="26"/>
        <v>0</v>
      </c>
      <c r="H376" s="71">
        <f t="shared" si="27"/>
        <v>0</v>
      </c>
      <c r="I376" s="70">
        <f t="shared" si="28"/>
        <v>0</v>
      </c>
      <c r="J376" s="71">
        <f t="shared" si="29"/>
        <v>0</v>
      </c>
      <c r="K376" s="70">
        <f t="shared" si="30"/>
        <v>0</v>
      </c>
      <c r="L376" s="71">
        <f t="shared" si="31"/>
        <v>0</v>
      </c>
      <c r="M376" s="68">
        <f t="shared" si="32"/>
        <v>0</v>
      </c>
      <c r="N376" s="71">
        <f t="shared" si="33"/>
        <v>0</v>
      </c>
      <c r="O376" s="68">
        <f t="shared" si="34"/>
        <v>0</v>
      </c>
      <c r="P376" s="71">
        <f t="shared" si="35"/>
        <v>0</v>
      </c>
      <c r="Q376" s="68">
        <f t="shared" si="36"/>
        <v>0</v>
      </c>
      <c r="R376" s="71">
        <f t="shared" si="37"/>
        <v>0</v>
      </c>
      <c r="S376" s="68">
        <f t="shared" si="38"/>
        <v>0</v>
      </c>
      <c r="T376" s="71">
        <f t="shared" si="39"/>
        <v>0</v>
      </c>
      <c r="U376" s="65">
        <f t="shared" si="40"/>
        <v>0</v>
      </c>
      <c r="V376" s="59">
        <f t="shared" si="41"/>
        <v>0</v>
      </c>
    </row>
    <row r="377" spans="2:22" ht="13.5" customHeight="1">
      <c r="B377" s="63">
        <f t="shared" si="21"/>
        <v>351</v>
      </c>
      <c r="C377" s="70">
        <f t="shared" si="22"/>
        <v>0</v>
      </c>
      <c r="D377" s="71">
        <f t="shared" si="23"/>
        <v>0</v>
      </c>
      <c r="E377" s="70">
        <f t="shared" si="24"/>
        <v>0</v>
      </c>
      <c r="F377" s="71">
        <f t="shared" si="25"/>
        <v>0</v>
      </c>
      <c r="G377" s="70">
        <f t="shared" si="26"/>
        <v>0</v>
      </c>
      <c r="H377" s="71">
        <f t="shared" si="27"/>
        <v>0</v>
      </c>
      <c r="I377" s="70">
        <f t="shared" si="28"/>
        <v>0</v>
      </c>
      <c r="J377" s="71">
        <f t="shared" si="29"/>
        <v>0</v>
      </c>
      <c r="K377" s="70">
        <f t="shared" si="30"/>
        <v>0</v>
      </c>
      <c r="L377" s="71">
        <f t="shared" si="31"/>
        <v>0</v>
      </c>
      <c r="M377" s="68">
        <f t="shared" si="32"/>
        <v>0</v>
      </c>
      <c r="N377" s="71">
        <f t="shared" si="33"/>
        <v>0</v>
      </c>
      <c r="O377" s="68">
        <f t="shared" si="34"/>
        <v>0</v>
      </c>
      <c r="P377" s="71">
        <f t="shared" si="35"/>
        <v>0</v>
      </c>
      <c r="Q377" s="68">
        <f t="shared" si="36"/>
        <v>0</v>
      </c>
      <c r="R377" s="71">
        <f t="shared" si="37"/>
        <v>0</v>
      </c>
      <c r="S377" s="68">
        <f t="shared" si="38"/>
        <v>0</v>
      </c>
      <c r="T377" s="71">
        <f t="shared" si="39"/>
        <v>0</v>
      </c>
      <c r="U377" s="65">
        <f t="shared" si="40"/>
        <v>0</v>
      </c>
      <c r="V377" s="59">
        <f t="shared" si="41"/>
        <v>0</v>
      </c>
    </row>
    <row r="378" spans="2:22" ht="13.5" customHeight="1">
      <c r="B378" s="63">
        <f t="shared" si="21"/>
        <v>352</v>
      </c>
      <c r="C378" s="70">
        <f t="shared" si="22"/>
        <v>0</v>
      </c>
      <c r="D378" s="71">
        <f t="shared" si="23"/>
        <v>0</v>
      </c>
      <c r="E378" s="70">
        <f t="shared" si="24"/>
        <v>0</v>
      </c>
      <c r="F378" s="71">
        <f t="shared" si="25"/>
        <v>0</v>
      </c>
      <c r="G378" s="70">
        <f t="shared" si="26"/>
        <v>0</v>
      </c>
      <c r="H378" s="71">
        <f t="shared" si="27"/>
        <v>0</v>
      </c>
      <c r="I378" s="70">
        <f t="shared" si="28"/>
        <v>0</v>
      </c>
      <c r="J378" s="71">
        <f t="shared" si="29"/>
        <v>0</v>
      </c>
      <c r="K378" s="70">
        <f t="shared" si="30"/>
        <v>0</v>
      </c>
      <c r="L378" s="71">
        <f t="shared" si="31"/>
        <v>0</v>
      </c>
      <c r="M378" s="68">
        <f t="shared" si="32"/>
        <v>0</v>
      </c>
      <c r="N378" s="71">
        <f t="shared" si="33"/>
        <v>0</v>
      </c>
      <c r="O378" s="68">
        <f t="shared" si="34"/>
        <v>0</v>
      </c>
      <c r="P378" s="71">
        <f t="shared" si="35"/>
        <v>0</v>
      </c>
      <c r="Q378" s="68">
        <f t="shared" si="36"/>
        <v>0</v>
      </c>
      <c r="R378" s="71">
        <f t="shared" si="37"/>
        <v>0</v>
      </c>
      <c r="S378" s="68">
        <f t="shared" si="38"/>
        <v>0</v>
      </c>
      <c r="T378" s="71">
        <f t="shared" si="39"/>
        <v>0</v>
      </c>
      <c r="U378" s="65">
        <f t="shared" si="40"/>
        <v>0</v>
      </c>
      <c r="V378" s="59">
        <f t="shared" si="41"/>
        <v>0</v>
      </c>
    </row>
    <row r="379" spans="2:22" ht="13.5" customHeight="1">
      <c r="B379" s="63">
        <f t="shared" si="21"/>
        <v>353</v>
      </c>
      <c r="C379" s="70">
        <f t="shared" si="22"/>
        <v>0</v>
      </c>
      <c r="D379" s="71">
        <f t="shared" si="23"/>
        <v>0</v>
      </c>
      <c r="E379" s="70">
        <f t="shared" si="24"/>
        <v>0</v>
      </c>
      <c r="F379" s="71">
        <f t="shared" si="25"/>
        <v>0</v>
      </c>
      <c r="G379" s="70">
        <f t="shared" si="26"/>
        <v>0</v>
      </c>
      <c r="H379" s="71">
        <f t="shared" si="27"/>
        <v>0</v>
      </c>
      <c r="I379" s="70">
        <f t="shared" si="28"/>
        <v>0</v>
      </c>
      <c r="J379" s="71">
        <f t="shared" si="29"/>
        <v>0</v>
      </c>
      <c r="K379" s="70">
        <f t="shared" si="30"/>
        <v>0</v>
      </c>
      <c r="L379" s="71">
        <f t="shared" si="31"/>
        <v>0</v>
      </c>
      <c r="M379" s="68">
        <f t="shared" si="32"/>
        <v>0</v>
      </c>
      <c r="N379" s="71">
        <f t="shared" si="33"/>
        <v>0</v>
      </c>
      <c r="O379" s="68">
        <f t="shared" si="34"/>
        <v>0</v>
      </c>
      <c r="P379" s="71">
        <f t="shared" si="35"/>
        <v>0</v>
      </c>
      <c r="Q379" s="68">
        <f t="shared" si="36"/>
        <v>0</v>
      </c>
      <c r="R379" s="71">
        <f t="shared" si="37"/>
        <v>0</v>
      </c>
      <c r="S379" s="68">
        <f t="shared" si="38"/>
        <v>0</v>
      </c>
      <c r="T379" s="71">
        <f t="shared" si="39"/>
        <v>0</v>
      </c>
      <c r="U379" s="65">
        <f t="shared" si="40"/>
        <v>0</v>
      </c>
      <c r="V379" s="59">
        <f t="shared" si="41"/>
        <v>0</v>
      </c>
    </row>
    <row r="380" spans="2:22" ht="13.5" customHeight="1">
      <c r="B380" s="63">
        <f t="shared" si="21"/>
        <v>354</v>
      </c>
      <c r="C380" s="70">
        <f t="shared" si="22"/>
        <v>0</v>
      </c>
      <c r="D380" s="71">
        <f t="shared" si="23"/>
        <v>0</v>
      </c>
      <c r="E380" s="70">
        <f t="shared" si="24"/>
        <v>0</v>
      </c>
      <c r="F380" s="71">
        <f t="shared" si="25"/>
        <v>0</v>
      </c>
      <c r="G380" s="70">
        <f t="shared" si="26"/>
        <v>0</v>
      </c>
      <c r="H380" s="71">
        <f t="shared" si="27"/>
        <v>0</v>
      </c>
      <c r="I380" s="70">
        <f t="shared" si="28"/>
        <v>0</v>
      </c>
      <c r="J380" s="71">
        <f t="shared" si="29"/>
        <v>0</v>
      </c>
      <c r="K380" s="70">
        <f t="shared" si="30"/>
        <v>0</v>
      </c>
      <c r="L380" s="71">
        <f t="shared" si="31"/>
        <v>0</v>
      </c>
      <c r="M380" s="68">
        <f t="shared" si="32"/>
        <v>0</v>
      </c>
      <c r="N380" s="71">
        <f t="shared" si="33"/>
        <v>0</v>
      </c>
      <c r="O380" s="68">
        <f t="shared" si="34"/>
        <v>0</v>
      </c>
      <c r="P380" s="71">
        <f t="shared" si="35"/>
        <v>0</v>
      </c>
      <c r="Q380" s="68">
        <f t="shared" si="36"/>
        <v>0</v>
      </c>
      <c r="R380" s="71">
        <f t="shared" si="37"/>
        <v>0</v>
      </c>
      <c r="S380" s="68">
        <f t="shared" si="38"/>
        <v>0</v>
      </c>
      <c r="T380" s="71">
        <f t="shared" si="39"/>
        <v>0</v>
      </c>
      <c r="U380" s="65">
        <f t="shared" si="40"/>
        <v>0</v>
      </c>
      <c r="V380" s="59">
        <f t="shared" si="41"/>
        <v>0</v>
      </c>
    </row>
    <row r="381" spans="2:22" ht="13.5" customHeight="1">
      <c r="B381" s="63">
        <f t="shared" si="21"/>
        <v>355</v>
      </c>
      <c r="C381" s="70">
        <f t="shared" si="22"/>
        <v>0</v>
      </c>
      <c r="D381" s="71">
        <f t="shared" si="23"/>
        <v>0</v>
      </c>
      <c r="E381" s="70">
        <f t="shared" si="24"/>
        <v>0</v>
      </c>
      <c r="F381" s="71">
        <f t="shared" si="25"/>
        <v>0</v>
      </c>
      <c r="G381" s="70">
        <f t="shared" si="26"/>
        <v>0</v>
      </c>
      <c r="H381" s="71">
        <f t="shared" si="27"/>
        <v>0</v>
      </c>
      <c r="I381" s="70">
        <f t="shared" si="28"/>
        <v>0</v>
      </c>
      <c r="J381" s="71">
        <f t="shared" si="29"/>
        <v>0</v>
      </c>
      <c r="K381" s="70">
        <f t="shared" si="30"/>
        <v>0</v>
      </c>
      <c r="L381" s="71">
        <f t="shared" si="31"/>
        <v>0</v>
      </c>
      <c r="M381" s="68">
        <f t="shared" si="32"/>
        <v>0</v>
      </c>
      <c r="N381" s="71">
        <f t="shared" si="33"/>
        <v>0</v>
      </c>
      <c r="O381" s="68">
        <f t="shared" si="34"/>
        <v>0</v>
      </c>
      <c r="P381" s="71">
        <f t="shared" si="35"/>
        <v>0</v>
      </c>
      <c r="Q381" s="68">
        <f t="shared" si="36"/>
        <v>0</v>
      </c>
      <c r="R381" s="71">
        <f t="shared" si="37"/>
        <v>0</v>
      </c>
      <c r="S381" s="68">
        <f t="shared" si="38"/>
        <v>0</v>
      </c>
      <c r="T381" s="71">
        <f t="shared" si="39"/>
        <v>0</v>
      </c>
      <c r="U381" s="65">
        <f t="shared" si="40"/>
        <v>0</v>
      </c>
      <c r="V381" s="59">
        <f t="shared" si="41"/>
        <v>0</v>
      </c>
    </row>
    <row r="382" spans="2:22" ht="13.5" customHeight="1">
      <c r="B382" s="63">
        <f t="shared" si="21"/>
        <v>356</v>
      </c>
      <c r="C382" s="70">
        <f t="shared" si="22"/>
        <v>0</v>
      </c>
      <c r="D382" s="71">
        <f t="shared" si="23"/>
        <v>0</v>
      </c>
      <c r="E382" s="70">
        <f t="shared" si="24"/>
        <v>0</v>
      </c>
      <c r="F382" s="71">
        <f t="shared" si="25"/>
        <v>0</v>
      </c>
      <c r="G382" s="70">
        <f t="shared" si="26"/>
        <v>0</v>
      </c>
      <c r="H382" s="71">
        <f t="shared" si="27"/>
        <v>0</v>
      </c>
      <c r="I382" s="70">
        <f t="shared" si="28"/>
        <v>0</v>
      </c>
      <c r="J382" s="71">
        <f t="shared" si="29"/>
        <v>0</v>
      </c>
      <c r="K382" s="70">
        <f t="shared" si="30"/>
        <v>0</v>
      </c>
      <c r="L382" s="71">
        <f t="shared" si="31"/>
        <v>0</v>
      </c>
      <c r="M382" s="68">
        <f t="shared" si="32"/>
        <v>0</v>
      </c>
      <c r="N382" s="71">
        <f t="shared" si="33"/>
        <v>0</v>
      </c>
      <c r="O382" s="68">
        <f t="shared" si="34"/>
        <v>0</v>
      </c>
      <c r="P382" s="71">
        <f t="shared" si="35"/>
        <v>0</v>
      </c>
      <c r="Q382" s="68">
        <f t="shared" si="36"/>
        <v>0</v>
      </c>
      <c r="R382" s="71">
        <f t="shared" si="37"/>
        <v>0</v>
      </c>
      <c r="S382" s="68">
        <f t="shared" si="38"/>
        <v>0</v>
      </c>
      <c r="T382" s="71">
        <f t="shared" si="39"/>
        <v>0</v>
      </c>
      <c r="U382" s="65">
        <f t="shared" si="40"/>
        <v>0</v>
      </c>
      <c r="V382" s="59">
        <f t="shared" si="41"/>
        <v>0</v>
      </c>
    </row>
    <row r="383" spans="2:22" ht="13.5" customHeight="1">
      <c r="B383" s="63">
        <f t="shared" si="21"/>
        <v>357</v>
      </c>
      <c r="C383" s="70">
        <f t="shared" si="22"/>
        <v>0</v>
      </c>
      <c r="D383" s="71">
        <f t="shared" si="23"/>
        <v>0</v>
      </c>
      <c r="E383" s="70">
        <f t="shared" si="24"/>
        <v>0</v>
      </c>
      <c r="F383" s="71">
        <f t="shared" si="25"/>
        <v>0</v>
      </c>
      <c r="G383" s="70">
        <f t="shared" si="26"/>
        <v>0</v>
      </c>
      <c r="H383" s="71">
        <f t="shared" si="27"/>
        <v>0</v>
      </c>
      <c r="I383" s="70">
        <f t="shared" si="28"/>
        <v>0</v>
      </c>
      <c r="J383" s="71">
        <f t="shared" si="29"/>
        <v>0</v>
      </c>
      <c r="K383" s="70">
        <f t="shared" si="30"/>
        <v>0</v>
      </c>
      <c r="L383" s="71">
        <f t="shared" si="31"/>
        <v>0</v>
      </c>
      <c r="M383" s="68">
        <f t="shared" si="32"/>
        <v>0</v>
      </c>
      <c r="N383" s="71">
        <f t="shared" si="33"/>
        <v>0</v>
      </c>
      <c r="O383" s="68">
        <f t="shared" si="34"/>
        <v>0</v>
      </c>
      <c r="P383" s="71">
        <f t="shared" si="35"/>
        <v>0</v>
      </c>
      <c r="Q383" s="68">
        <f t="shared" si="36"/>
        <v>0</v>
      </c>
      <c r="R383" s="71">
        <f t="shared" si="37"/>
        <v>0</v>
      </c>
      <c r="S383" s="68">
        <f t="shared" si="38"/>
        <v>0</v>
      </c>
      <c r="T383" s="71">
        <f t="shared" si="39"/>
        <v>0</v>
      </c>
      <c r="U383" s="65">
        <f t="shared" si="40"/>
        <v>0</v>
      </c>
      <c r="V383" s="59">
        <f t="shared" si="41"/>
        <v>0</v>
      </c>
    </row>
    <row r="384" spans="2:22" ht="13.5" customHeight="1">
      <c r="B384" s="63">
        <f t="shared" si="21"/>
        <v>358</v>
      </c>
      <c r="C384" s="70">
        <f t="shared" si="22"/>
        <v>0</v>
      </c>
      <c r="D384" s="71">
        <f t="shared" si="23"/>
        <v>0</v>
      </c>
      <c r="E384" s="70">
        <f t="shared" si="24"/>
        <v>0</v>
      </c>
      <c r="F384" s="71">
        <f t="shared" si="25"/>
        <v>0</v>
      </c>
      <c r="G384" s="70">
        <f t="shared" si="26"/>
        <v>0</v>
      </c>
      <c r="H384" s="71">
        <f t="shared" si="27"/>
        <v>0</v>
      </c>
      <c r="I384" s="70">
        <f t="shared" si="28"/>
        <v>0</v>
      </c>
      <c r="J384" s="71">
        <f t="shared" si="29"/>
        <v>0</v>
      </c>
      <c r="K384" s="70">
        <f t="shared" si="30"/>
        <v>0</v>
      </c>
      <c r="L384" s="71">
        <f t="shared" si="31"/>
        <v>0</v>
      </c>
      <c r="M384" s="68">
        <f t="shared" si="32"/>
        <v>0</v>
      </c>
      <c r="N384" s="71">
        <f t="shared" si="33"/>
        <v>0</v>
      </c>
      <c r="O384" s="68">
        <f t="shared" si="34"/>
        <v>0</v>
      </c>
      <c r="P384" s="71">
        <f t="shared" si="35"/>
        <v>0</v>
      </c>
      <c r="Q384" s="68">
        <f t="shared" si="36"/>
        <v>0</v>
      </c>
      <c r="R384" s="71">
        <f t="shared" si="37"/>
        <v>0</v>
      </c>
      <c r="S384" s="68">
        <f t="shared" si="38"/>
        <v>0</v>
      </c>
      <c r="T384" s="71">
        <f t="shared" si="39"/>
        <v>0</v>
      </c>
      <c r="U384" s="65">
        <f t="shared" si="40"/>
        <v>0</v>
      </c>
      <c r="V384" s="59">
        <f t="shared" si="41"/>
        <v>0</v>
      </c>
    </row>
    <row r="385" spans="2:22" ht="13.5" customHeight="1">
      <c r="B385" s="63">
        <f t="shared" si="21"/>
        <v>359</v>
      </c>
      <c r="C385" s="70">
        <f t="shared" si="22"/>
        <v>0</v>
      </c>
      <c r="D385" s="71">
        <f t="shared" si="23"/>
        <v>0</v>
      </c>
      <c r="E385" s="70">
        <f t="shared" si="24"/>
        <v>0</v>
      </c>
      <c r="F385" s="71">
        <f t="shared" si="25"/>
        <v>0</v>
      </c>
      <c r="G385" s="70">
        <f t="shared" si="26"/>
        <v>0</v>
      </c>
      <c r="H385" s="71">
        <f t="shared" si="27"/>
        <v>0</v>
      </c>
      <c r="I385" s="70">
        <f t="shared" si="28"/>
        <v>0</v>
      </c>
      <c r="J385" s="71">
        <f t="shared" si="29"/>
        <v>0</v>
      </c>
      <c r="K385" s="70">
        <f t="shared" si="30"/>
        <v>0</v>
      </c>
      <c r="L385" s="71">
        <f t="shared" si="31"/>
        <v>0</v>
      </c>
      <c r="M385" s="68">
        <f t="shared" si="32"/>
        <v>0</v>
      </c>
      <c r="N385" s="71">
        <f t="shared" si="33"/>
        <v>0</v>
      </c>
      <c r="O385" s="68">
        <f t="shared" si="34"/>
        <v>0</v>
      </c>
      <c r="P385" s="71">
        <f t="shared" si="35"/>
        <v>0</v>
      </c>
      <c r="Q385" s="68">
        <f t="shared" si="36"/>
        <v>0</v>
      </c>
      <c r="R385" s="71">
        <f t="shared" si="37"/>
        <v>0</v>
      </c>
      <c r="S385" s="68">
        <f t="shared" si="38"/>
        <v>0</v>
      </c>
      <c r="T385" s="71">
        <f t="shared" si="39"/>
        <v>0</v>
      </c>
      <c r="U385" s="65">
        <f t="shared" si="40"/>
        <v>0</v>
      </c>
      <c r="V385" s="59">
        <f t="shared" si="41"/>
        <v>0</v>
      </c>
    </row>
    <row r="386" spans="2:22" ht="13.5" customHeight="1" thickBot="1">
      <c r="B386" s="64">
        <f t="shared" si="21"/>
        <v>360</v>
      </c>
      <c r="C386" s="72">
        <f t="shared" si="22"/>
        <v>0</v>
      </c>
      <c r="D386" s="73">
        <f t="shared" si="23"/>
        <v>0</v>
      </c>
      <c r="E386" s="72">
        <f t="shared" si="24"/>
        <v>0</v>
      </c>
      <c r="F386" s="73">
        <f t="shared" si="25"/>
        <v>0</v>
      </c>
      <c r="G386" s="72">
        <f t="shared" si="26"/>
        <v>0</v>
      </c>
      <c r="H386" s="73">
        <f t="shared" si="27"/>
        <v>0</v>
      </c>
      <c r="I386" s="72">
        <f t="shared" si="28"/>
        <v>0</v>
      </c>
      <c r="J386" s="73">
        <f t="shared" si="29"/>
        <v>0</v>
      </c>
      <c r="K386" s="72">
        <f t="shared" si="30"/>
        <v>0</v>
      </c>
      <c r="L386" s="73">
        <f t="shared" si="31"/>
        <v>0</v>
      </c>
      <c r="M386" s="75">
        <f t="shared" si="32"/>
        <v>0</v>
      </c>
      <c r="N386" s="73">
        <f t="shared" si="33"/>
        <v>0</v>
      </c>
      <c r="O386" s="75">
        <f t="shared" si="34"/>
        <v>0</v>
      </c>
      <c r="P386" s="73">
        <f t="shared" si="35"/>
        <v>0</v>
      </c>
      <c r="Q386" s="75">
        <f t="shared" si="36"/>
        <v>0</v>
      </c>
      <c r="R386" s="73">
        <f t="shared" si="37"/>
        <v>0</v>
      </c>
      <c r="S386" s="75">
        <f t="shared" si="38"/>
        <v>0</v>
      </c>
      <c r="T386" s="73">
        <f t="shared" si="39"/>
        <v>0</v>
      </c>
      <c r="U386" s="74">
        <f t="shared" si="40"/>
        <v>0</v>
      </c>
      <c r="V386" s="60">
        <f t="shared" si="41"/>
        <v>0</v>
      </c>
    </row>
  </sheetData>
  <mergeCells count="8">
    <mergeCell ref="B18:C18"/>
    <mergeCell ref="B19:C19"/>
    <mergeCell ref="J9:M17"/>
    <mergeCell ref="B17:C17"/>
    <mergeCell ref="B9:D9"/>
    <mergeCell ref="B10:D11"/>
    <mergeCell ref="B13:D13"/>
    <mergeCell ref="B14:D15"/>
  </mergeCells>
  <dataValidations count="1">
    <dataValidation type="custom" allowBlank="1" showDropDown="1" showErrorMessage="1" sqref="D17" xr:uid="{00000000-0002-0000-0400-000000000000}">
      <formula1>OR(NOT(ISERROR(DATEVALUE(D17))), AND(ISNUMBER(D17), LEFT(CELL("format", D17))="D"))</formula1>
    </dataValidation>
  </dataValidations>
  <pageMargins left="0.7" right="0.7" top="0.75" bottom="0.75" header="0.3" footer="0.3"/>
  <pageSetup orientation="portrait" verticalDpi="0" r:id="rId1"/>
  <ignoredErrors>
    <ignoredError sqref="E28:V28 E27:G27 I27:V27 E99:V386 E98:F98 H98:V98 E30:V40 E29 G29:V29 E42:V42 E41 G41:V41 E44:V97 E43:G43 I43:V43" 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C59A-B1D0-4466-A153-A4BDF8897342}">
  <dimension ref="B2:L43"/>
  <sheetViews>
    <sheetView topLeftCell="A10" workbookViewId="0">
      <selection activeCell="G38" sqref="G38"/>
    </sheetView>
  </sheetViews>
  <sheetFormatPr baseColWidth="10" defaultColWidth="11.453125" defaultRowHeight="12.5"/>
  <cols>
    <col min="1" max="1" width="3.7265625" style="87" customWidth="1"/>
    <col min="2" max="2" width="14.26953125" style="87" customWidth="1"/>
    <col min="3" max="3" width="17.7265625" style="87" bestFit="1" customWidth="1"/>
    <col min="4" max="4" width="14.26953125" style="87" customWidth="1"/>
    <col min="5" max="5" width="6" style="87" customWidth="1"/>
    <col min="6" max="12" width="14.26953125" style="87" customWidth="1"/>
    <col min="13" max="16384" width="11.453125" style="87"/>
  </cols>
  <sheetData>
    <row r="2" spans="2:12" ht="13" thickBot="1">
      <c r="B2" s="175" t="str">
        <f>'Reporte Anual'!B8</f>
        <v>INGRESOS TOTALES</v>
      </c>
      <c r="C2" s="176" t="str">
        <f>'Reporte Anual'!B12</f>
        <v>GASTOS TOTALES</v>
      </c>
    </row>
    <row r="3" spans="2:12">
      <c r="B3" s="177">
        <f>'Reporte Anual'!B9</f>
        <v>5900</v>
      </c>
      <c r="C3" s="178">
        <f>'Reporte Anual'!B13</f>
        <v>4620</v>
      </c>
    </row>
    <row r="5" spans="2:12">
      <c r="B5" s="181" t="s">
        <v>73</v>
      </c>
      <c r="C5" s="182" t="str">
        <f>'Reporte Anual'!D36</f>
        <v>PAGADO</v>
      </c>
      <c r="D5" s="182" t="s">
        <v>155</v>
      </c>
      <c r="F5" s="182" t="str">
        <f>'Reporte Anual'!F59</f>
        <v>DESCRIPCIÓN</v>
      </c>
      <c r="G5" s="182" t="str">
        <f>'Reporte Anual'!G59</f>
        <v>Resumen de Ingresos</v>
      </c>
      <c r="H5" s="182" t="str">
        <f>'Reporte Anual'!H59</f>
        <v>Facturas</v>
      </c>
      <c r="I5" s="182" t="str">
        <f>'Reporte Anual'!I59</f>
        <v>Resumen de Gastos</v>
      </c>
      <c r="J5" s="182" t="str">
        <f>'Reporte Anual'!J59</f>
        <v>Ahorro</v>
      </c>
      <c r="K5" s="182" t="str">
        <f>'Reporte Anual'!K59</f>
        <v>Deudas</v>
      </c>
    </row>
    <row r="6" spans="2:12">
      <c r="B6" s="183" t="str">
        <f>'Reporte Anual'!B37</f>
        <v>Renta</v>
      </c>
      <c r="C6" s="184">
        <f>'Reporte Anual'!D37</f>
        <v>900</v>
      </c>
      <c r="D6" s="186">
        <f>C6/$C$23</f>
        <v>0.625</v>
      </c>
      <c r="F6" s="183" t="str">
        <f>'Reporte Anual'!F60</f>
        <v>Enero</v>
      </c>
      <c r="G6" s="192">
        <f>'Reporte Anual'!G60</f>
        <v>5900</v>
      </c>
      <c r="H6" s="192">
        <f>'Reporte Anual'!H60</f>
        <v>1440</v>
      </c>
      <c r="I6" s="192">
        <f>'Reporte Anual'!I60</f>
        <v>1230</v>
      </c>
      <c r="J6" s="192">
        <f>'Reporte Anual'!J60</f>
        <v>750</v>
      </c>
      <c r="K6" s="192">
        <f>'Reporte Anual'!K60</f>
        <v>1200</v>
      </c>
      <c r="L6" s="174">
        <f>SUM(G6:K6)</f>
        <v>10520</v>
      </c>
    </row>
    <row r="7" spans="2:12">
      <c r="B7" s="183" t="str">
        <f>'Reporte Anual'!B38</f>
        <v>Electricidad</v>
      </c>
      <c r="C7" s="184">
        <f>'Reporte Anual'!D38</f>
        <v>100</v>
      </c>
      <c r="D7" s="186">
        <f t="shared" ref="D7:D22" si="0">C7/$C$23</f>
        <v>6.9444444444444448E-2</v>
      </c>
      <c r="F7" s="183" t="str">
        <f>'Reporte Anual'!F61</f>
        <v>Febrero</v>
      </c>
      <c r="G7" s="192">
        <f>'Reporte Anual'!G61</f>
        <v>0</v>
      </c>
      <c r="H7" s="192">
        <f>'Reporte Anual'!H61</f>
        <v>0</v>
      </c>
      <c r="I7" s="192">
        <f>'Reporte Anual'!I61</f>
        <v>0</v>
      </c>
      <c r="J7" s="192">
        <f>'Reporte Anual'!J61</f>
        <v>0</v>
      </c>
      <c r="K7" s="192">
        <f>'Reporte Anual'!K61</f>
        <v>0</v>
      </c>
      <c r="L7" s="174">
        <f t="shared" ref="L7:L17" si="1">SUM(G7:K7)</f>
        <v>0</v>
      </c>
    </row>
    <row r="8" spans="2:12">
      <c r="B8" s="183" t="str">
        <f>'Reporte Anual'!B39</f>
        <v>Agua</v>
      </c>
      <c r="C8" s="184">
        <f>'Reporte Anual'!D39</f>
        <v>60</v>
      </c>
      <c r="D8" s="186">
        <f t="shared" si="0"/>
        <v>4.1666666666666664E-2</v>
      </c>
      <c r="F8" s="183" t="str">
        <f>'Reporte Anual'!F62</f>
        <v>Marzo</v>
      </c>
      <c r="G8" s="192">
        <f>'Reporte Anual'!G62</f>
        <v>0</v>
      </c>
      <c r="H8" s="192">
        <f>'Reporte Anual'!H62</f>
        <v>0</v>
      </c>
      <c r="I8" s="192">
        <f>'Reporte Anual'!I62</f>
        <v>0</v>
      </c>
      <c r="J8" s="192">
        <f>'Reporte Anual'!J62</f>
        <v>0</v>
      </c>
      <c r="K8" s="192">
        <f>'Reporte Anual'!K62</f>
        <v>0</v>
      </c>
      <c r="L8" s="174">
        <f t="shared" si="1"/>
        <v>0</v>
      </c>
    </row>
    <row r="9" spans="2:12">
      <c r="B9" s="183" t="str">
        <f>'Reporte Anual'!B40</f>
        <v>Gas</v>
      </c>
      <c r="C9" s="184">
        <f>'Reporte Anual'!D40</f>
        <v>120</v>
      </c>
      <c r="D9" s="186">
        <f t="shared" si="0"/>
        <v>8.3333333333333329E-2</v>
      </c>
      <c r="F9" s="183" t="str">
        <f>'Reporte Anual'!F63</f>
        <v>Abril</v>
      </c>
      <c r="G9" s="192">
        <f>'Reporte Anual'!G63</f>
        <v>0</v>
      </c>
      <c r="H9" s="192">
        <f>'Reporte Anual'!H63</f>
        <v>0</v>
      </c>
      <c r="I9" s="192">
        <f>'Reporte Anual'!I63</f>
        <v>0</v>
      </c>
      <c r="J9" s="192">
        <f>'Reporte Anual'!J63</f>
        <v>0</v>
      </c>
      <c r="K9" s="192">
        <f>'Reporte Anual'!K63</f>
        <v>0</v>
      </c>
      <c r="L9" s="174">
        <f t="shared" si="1"/>
        <v>0</v>
      </c>
    </row>
    <row r="10" spans="2:12">
      <c r="B10" s="183" t="str">
        <f>'Reporte Anual'!B41</f>
        <v>Teléfono</v>
      </c>
      <c r="C10" s="184">
        <f>'Reporte Anual'!D41</f>
        <v>70</v>
      </c>
      <c r="D10" s="186">
        <f t="shared" si="0"/>
        <v>4.8611111111111112E-2</v>
      </c>
      <c r="F10" s="183" t="str">
        <f>'Reporte Anual'!F64</f>
        <v>Mayo</v>
      </c>
      <c r="G10" s="192">
        <f>'Reporte Anual'!G64</f>
        <v>0</v>
      </c>
      <c r="H10" s="192">
        <f>'Reporte Anual'!H64</f>
        <v>0</v>
      </c>
      <c r="I10" s="192">
        <f>'Reporte Anual'!I64</f>
        <v>0</v>
      </c>
      <c r="J10" s="192">
        <f>'Reporte Anual'!J64</f>
        <v>0</v>
      </c>
      <c r="K10" s="192">
        <f>'Reporte Anual'!K64</f>
        <v>0</v>
      </c>
      <c r="L10" s="174">
        <f t="shared" si="1"/>
        <v>0</v>
      </c>
    </row>
    <row r="11" spans="2:12">
      <c r="B11" s="183" t="str">
        <f>'Reporte Anual'!B42</f>
        <v>Internet</v>
      </c>
      <c r="C11" s="184">
        <f>'Reporte Anual'!D42</f>
        <v>50</v>
      </c>
      <c r="D11" s="186">
        <f t="shared" si="0"/>
        <v>3.4722222222222224E-2</v>
      </c>
      <c r="F11" s="183" t="str">
        <f>'Reporte Anual'!F65</f>
        <v>Junio</v>
      </c>
      <c r="G11" s="192">
        <f>'Reporte Anual'!G65</f>
        <v>0</v>
      </c>
      <c r="H11" s="192">
        <f>'Reporte Anual'!H65</f>
        <v>0</v>
      </c>
      <c r="I11" s="192">
        <f>'Reporte Anual'!I65</f>
        <v>0</v>
      </c>
      <c r="J11" s="192">
        <f>'Reporte Anual'!J65</f>
        <v>0</v>
      </c>
      <c r="K11" s="192">
        <f>'Reporte Anual'!K65</f>
        <v>0</v>
      </c>
      <c r="L11" s="174">
        <f t="shared" si="1"/>
        <v>0</v>
      </c>
    </row>
    <row r="12" spans="2:12">
      <c r="B12" s="183" t="str">
        <f>'Reporte Anual'!B43</f>
        <v>Gimnasio</v>
      </c>
      <c r="C12" s="184">
        <f>'Reporte Anual'!D43</f>
        <v>60</v>
      </c>
      <c r="D12" s="186">
        <f t="shared" si="0"/>
        <v>4.1666666666666664E-2</v>
      </c>
      <c r="F12" s="183" t="str">
        <f>'Reporte Anual'!F66</f>
        <v>Julio</v>
      </c>
      <c r="G12" s="192">
        <f>'Reporte Anual'!G66</f>
        <v>0</v>
      </c>
      <c r="H12" s="192">
        <f>'Reporte Anual'!H66</f>
        <v>0</v>
      </c>
      <c r="I12" s="192">
        <f>'Reporte Anual'!I66</f>
        <v>0</v>
      </c>
      <c r="J12" s="192">
        <f>'Reporte Anual'!J66</f>
        <v>0</v>
      </c>
      <c r="K12" s="192">
        <f>'Reporte Anual'!K66</f>
        <v>0</v>
      </c>
      <c r="L12" s="174">
        <f t="shared" si="1"/>
        <v>0</v>
      </c>
    </row>
    <row r="13" spans="2:12">
      <c r="B13" s="183" t="str">
        <f>'Reporte Anual'!B44</f>
        <v>Seguro Carro</v>
      </c>
      <c r="C13" s="184">
        <f>'Reporte Anual'!D44</f>
        <v>80</v>
      </c>
      <c r="D13" s="186">
        <f t="shared" si="0"/>
        <v>5.5555555555555552E-2</v>
      </c>
      <c r="F13" s="183" t="str">
        <f>'Reporte Anual'!F67</f>
        <v>Agosto</v>
      </c>
      <c r="G13" s="192">
        <f>'Reporte Anual'!G67</f>
        <v>0</v>
      </c>
      <c r="H13" s="192">
        <f>'Reporte Anual'!H67</f>
        <v>0</v>
      </c>
      <c r="I13" s="192">
        <f>'Reporte Anual'!I67</f>
        <v>0</v>
      </c>
      <c r="J13" s="192">
        <f>'Reporte Anual'!J67</f>
        <v>0</v>
      </c>
      <c r="K13" s="192">
        <f>'Reporte Anual'!K67</f>
        <v>0</v>
      </c>
      <c r="L13" s="174">
        <f t="shared" si="1"/>
        <v>0</v>
      </c>
    </row>
    <row r="14" spans="2:12">
      <c r="B14" s="185">
        <f>'Reporte Anual'!B45</f>
        <v>9</v>
      </c>
      <c r="C14" s="184">
        <f>'Reporte Anual'!D45</f>
        <v>0</v>
      </c>
      <c r="D14" s="186">
        <f t="shared" si="0"/>
        <v>0</v>
      </c>
      <c r="F14" s="183" t="str">
        <f>'Reporte Anual'!F68</f>
        <v>Septiembre</v>
      </c>
      <c r="G14" s="192">
        <f>'Reporte Anual'!G68</f>
        <v>0</v>
      </c>
      <c r="H14" s="192">
        <f>'Reporte Anual'!H68</f>
        <v>0</v>
      </c>
      <c r="I14" s="192">
        <f>'Reporte Anual'!I68</f>
        <v>0</v>
      </c>
      <c r="J14" s="192">
        <f>'Reporte Anual'!J68</f>
        <v>0</v>
      </c>
      <c r="K14" s="192">
        <f>'Reporte Anual'!K68</f>
        <v>0</v>
      </c>
      <c r="L14" s="174">
        <f t="shared" si="1"/>
        <v>0</v>
      </c>
    </row>
    <row r="15" spans="2:12">
      <c r="B15" s="185">
        <f>'Reporte Anual'!B46</f>
        <v>10</v>
      </c>
      <c r="C15" s="184">
        <f>'Reporte Anual'!D46</f>
        <v>0</v>
      </c>
      <c r="D15" s="186">
        <f t="shared" si="0"/>
        <v>0</v>
      </c>
      <c r="F15" s="183" t="str">
        <f>'Reporte Anual'!F69</f>
        <v>Octubre</v>
      </c>
      <c r="G15" s="192">
        <f>'Reporte Anual'!G69</f>
        <v>0</v>
      </c>
      <c r="H15" s="192">
        <f>'Reporte Anual'!H69</f>
        <v>0</v>
      </c>
      <c r="I15" s="192">
        <f>'Reporte Anual'!I69</f>
        <v>0</v>
      </c>
      <c r="J15" s="192">
        <f>'Reporte Anual'!J69</f>
        <v>0</v>
      </c>
      <c r="K15" s="192">
        <f>'Reporte Anual'!K69</f>
        <v>0</v>
      </c>
      <c r="L15" s="174">
        <f t="shared" si="1"/>
        <v>0</v>
      </c>
    </row>
    <row r="16" spans="2:12">
      <c r="B16" s="185">
        <f>'Reporte Anual'!B47</f>
        <v>11</v>
      </c>
      <c r="C16" s="184">
        <f>'Reporte Anual'!D47</f>
        <v>0</v>
      </c>
      <c r="D16" s="186">
        <f t="shared" si="0"/>
        <v>0</v>
      </c>
      <c r="F16" s="183" t="str">
        <f>'Reporte Anual'!F70</f>
        <v>Noviembre</v>
      </c>
      <c r="G16" s="192">
        <f>'Reporte Anual'!G70</f>
        <v>0</v>
      </c>
      <c r="H16" s="192">
        <f>'Reporte Anual'!H70</f>
        <v>0</v>
      </c>
      <c r="I16" s="192">
        <f>'Reporte Anual'!I70</f>
        <v>0</v>
      </c>
      <c r="J16" s="192">
        <f>'Reporte Anual'!J70</f>
        <v>0</v>
      </c>
      <c r="K16" s="192">
        <f>'Reporte Anual'!K70</f>
        <v>0</v>
      </c>
      <c r="L16" s="174">
        <f t="shared" si="1"/>
        <v>0</v>
      </c>
    </row>
    <row r="17" spans="2:12">
      <c r="B17" s="185">
        <f>'Reporte Anual'!B48</f>
        <v>12</v>
      </c>
      <c r="C17" s="184">
        <f>'Reporte Anual'!D48</f>
        <v>0</v>
      </c>
      <c r="D17" s="186">
        <f t="shared" si="0"/>
        <v>0</v>
      </c>
      <c r="F17" s="183" t="str">
        <f>'Reporte Anual'!F71</f>
        <v>Diciembre</v>
      </c>
      <c r="G17" s="192">
        <f>'Reporte Anual'!G71</f>
        <v>0</v>
      </c>
      <c r="H17" s="192">
        <f>'Reporte Anual'!H71</f>
        <v>0</v>
      </c>
      <c r="I17" s="192">
        <f>'Reporte Anual'!I71</f>
        <v>0</v>
      </c>
      <c r="J17" s="192">
        <f>'Reporte Anual'!J71</f>
        <v>0</v>
      </c>
      <c r="K17" s="192">
        <f>'Reporte Anual'!K71</f>
        <v>0</v>
      </c>
      <c r="L17" s="174">
        <f t="shared" si="1"/>
        <v>0</v>
      </c>
    </row>
    <row r="18" spans="2:12">
      <c r="B18" s="185">
        <f>'Reporte Anual'!B49</f>
        <v>13</v>
      </c>
      <c r="C18" s="184">
        <f>'Reporte Anual'!D49</f>
        <v>0</v>
      </c>
      <c r="D18" s="186">
        <f t="shared" si="0"/>
        <v>0</v>
      </c>
      <c r="G18" s="174"/>
      <c r="H18" s="174"/>
      <c r="I18" s="174"/>
      <c r="J18" s="174"/>
      <c r="K18" s="174"/>
    </row>
    <row r="19" spans="2:12">
      <c r="B19" s="185">
        <f>'Reporte Anual'!B50</f>
        <v>14</v>
      </c>
      <c r="C19" s="184">
        <f>'Reporte Anual'!D50</f>
        <v>0</v>
      </c>
      <c r="D19" s="186">
        <f t="shared" si="0"/>
        <v>0</v>
      </c>
    </row>
    <row r="20" spans="2:12">
      <c r="B20" s="185">
        <f>'Reporte Anual'!B51</f>
        <v>15</v>
      </c>
      <c r="C20" s="184">
        <f>'Reporte Anual'!D51</f>
        <v>0</v>
      </c>
      <c r="D20" s="186">
        <f t="shared" si="0"/>
        <v>0</v>
      </c>
      <c r="F20" s="182" t="s">
        <v>18</v>
      </c>
      <c r="G20" s="182" t="s">
        <v>137</v>
      </c>
      <c r="H20" s="182" t="s">
        <v>139</v>
      </c>
      <c r="I20" s="182" t="s">
        <v>140</v>
      </c>
      <c r="J20" s="182" t="s">
        <v>141</v>
      </c>
      <c r="K20" s="182" t="s">
        <v>142</v>
      </c>
    </row>
    <row r="21" spans="2:12">
      <c r="B21" s="185">
        <f>'Reporte Anual'!B52</f>
        <v>16</v>
      </c>
      <c r="C21" s="184">
        <f>'Reporte Anual'!D52</f>
        <v>0</v>
      </c>
      <c r="D21" s="186">
        <f t="shared" si="0"/>
        <v>0</v>
      </c>
      <c r="F21" s="183" t="str">
        <f t="shared" ref="F21:F32" si="2">F6</f>
        <v>Enero</v>
      </c>
      <c r="G21" s="186">
        <f>G6/L6</f>
        <v>0.56083650190114065</v>
      </c>
      <c r="H21" s="186">
        <f>H6/L6</f>
        <v>0.13688212927756654</v>
      </c>
      <c r="I21" s="186">
        <f>I6/L6</f>
        <v>0.11692015209125475</v>
      </c>
      <c r="J21" s="186">
        <f>J6/L6</f>
        <v>7.1292775665399238E-2</v>
      </c>
      <c r="K21" s="186">
        <f>K6/L6</f>
        <v>0.11406844106463879</v>
      </c>
      <c r="L21" s="187">
        <f>SUM(G21:K21)</f>
        <v>0.99999999999999989</v>
      </c>
    </row>
    <row r="22" spans="2:12">
      <c r="B22" s="185">
        <f>'Reporte Anual'!B53</f>
        <v>17</v>
      </c>
      <c r="C22" s="184">
        <f>'Reporte Anual'!D53</f>
        <v>0</v>
      </c>
      <c r="D22" s="186">
        <f t="shared" si="0"/>
        <v>0</v>
      </c>
      <c r="F22" s="183" t="str">
        <f t="shared" si="2"/>
        <v>Febrero</v>
      </c>
      <c r="G22" s="186" t="e">
        <f t="shared" ref="G22:G32" si="3">G7/L7</f>
        <v>#DIV/0!</v>
      </c>
      <c r="H22" s="186" t="e">
        <f t="shared" ref="H22:H32" si="4">H7/L7</f>
        <v>#DIV/0!</v>
      </c>
      <c r="I22" s="186" t="e">
        <f t="shared" ref="I22:I32" si="5">I7/L7</f>
        <v>#DIV/0!</v>
      </c>
      <c r="J22" s="186" t="e">
        <f t="shared" ref="J22:J32" si="6">J7/L7</f>
        <v>#DIV/0!</v>
      </c>
      <c r="K22" s="186" t="e">
        <f t="shared" ref="K22:K32" si="7">K7/L7</f>
        <v>#DIV/0!</v>
      </c>
      <c r="L22" s="187" t="e">
        <f t="shared" ref="L22:L32" si="8">SUM(G22:K22)</f>
        <v>#DIV/0!</v>
      </c>
    </row>
    <row r="23" spans="2:12">
      <c r="C23" s="174">
        <f>SUM(C6:C22)</f>
        <v>1440</v>
      </c>
      <c r="D23" s="187">
        <f>SUM(D6:D22)</f>
        <v>1</v>
      </c>
      <c r="F23" s="183" t="str">
        <f t="shared" si="2"/>
        <v>Marzo</v>
      </c>
      <c r="G23" s="186" t="e">
        <f t="shared" si="3"/>
        <v>#DIV/0!</v>
      </c>
      <c r="H23" s="186" t="e">
        <f t="shared" si="4"/>
        <v>#DIV/0!</v>
      </c>
      <c r="I23" s="186" t="e">
        <f t="shared" si="5"/>
        <v>#DIV/0!</v>
      </c>
      <c r="J23" s="186" t="e">
        <f t="shared" si="6"/>
        <v>#DIV/0!</v>
      </c>
      <c r="K23" s="186" t="e">
        <f t="shared" si="7"/>
        <v>#DIV/0!</v>
      </c>
      <c r="L23" s="187" t="e">
        <f t="shared" si="8"/>
        <v>#DIV/0!</v>
      </c>
    </row>
    <row r="24" spans="2:12">
      <c r="F24" s="183" t="str">
        <f t="shared" si="2"/>
        <v>Abril</v>
      </c>
      <c r="G24" s="186" t="e">
        <f t="shared" si="3"/>
        <v>#DIV/0!</v>
      </c>
      <c r="H24" s="186" t="e">
        <f t="shared" si="4"/>
        <v>#DIV/0!</v>
      </c>
      <c r="I24" s="186" t="e">
        <f t="shared" si="5"/>
        <v>#DIV/0!</v>
      </c>
      <c r="J24" s="186" t="e">
        <f t="shared" si="6"/>
        <v>#DIV/0!</v>
      </c>
      <c r="K24" s="186" t="e">
        <f t="shared" si="7"/>
        <v>#DIV/0!</v>
      </c>
      <c r="L24" s="187" t="e">
        <f t="shared" si="8"/>
        <v>#DIV/0!</v>
      </c>
    </row>
    <row r="25" spans="2:12">
      <c r="B25" s="181" t="s">
        <v>156</v>
      </c>
      <c r="C25" s="182" t="str">
        <f>'Reporte Anual'!$N$36</f>
        <v>REAL</v>
      </c>
      <c r="D25" s="182" t="s">
        <v>155</v>
      </c>
      <c r="F25" s="183" t="str">
        <f t="shared" si="2"/>
        <v>Mayo</v>
      </c>
      <c r="G25" s="186" t="e">
        <f t="shared" si="3"/>
        <v>#DIV/0!</v>
      </c>
      <c r="H25" s="186" t="e">
        <f t="shared" si="4"/>
        <v>#DIV/0!</v>
      </c>
      <c r="I25" s="186" t="e">
        <f t="shared" si="5"/>
        <v>#DIV/0!</v>
      </c>
      <c r="J25" s="186" t="e">
        <f t="shared" si="6"/>
        <v>#DIV/0!</v>
      </c>
      <c r="K25" s="186" t="e">
        <f t="shared" si="7"/>
        <v>#DIV/0!</v>
      </c>
      <c r="L25" s="187" t="e">
        <f t="shared" si="8"/>
        <v>#DIV/0!</v>
      </c>
    </row>
    <row r="26" spans="2:12">
      <c r="B26" s="183" t="str">
        <f>'Reporte Anual'!$L37</f>
        <v>Supermercado</v>
      </c>
      <c r="C26" s="184">
        <f>'Reporte Anual'!$N37</f>
        <v>0</v>
      </c>
      <c r="D26" s="186">
        <f>C26/$C$43</f>
        <v>0</v>
      </c>
      <c r="F26" s="183" t="str">
        <f t="shared" si="2"/>
        <v>Junio</v>
      </c>
      <c r="G26" s="186" t="e">
        <f t="shared" si="3"/>
        <v>#DIV/0!</v>
      </c>
      <c r="H26" s="186" t="e">
        <f t="shared" si="4"/>
        <v>#DIV/0!</v>
      </c>
      <c r="I26" s="186" t="e">
        <f t="shared" si="5"/>
        <v>#DIV/0!</v>
      </c>
      <c r="J26" s="186" t="e">
        <f t="shared" si="6"/>
        <v>#DIV/0!</v>
      </c>
      <c r="K26" s="186" t="e">
        <f t="shared" si="7"/>
        <v>#DIV/0!</v>
      </c>
      <c r="L26" s="187" t="e">
        <f t="shared" si="8"/>
        <v>#DIV/0!</v>
      </c>
    </row>
    <row r="27" spans="2:12">
      <c r="B27" s="183" t="str">
        <f>'Reporte Anual'!$L38</f>
        <v>Domicilios</v>
      </c>
      <c r="C27" s="184">
        <f>'Reporte Anual'!$N38</f>
        <v>230</v>
      </c>
      <c r="D27" s="186">
        <f t="shared" ref="D27:D42" si="9">C27/$C$43</f>
        <v>0.18699186991869918</v>
      </c>
      <c r="F27" s="183" t="str">
        <f t="shared" si="2"/>
        <v>Julio</v>
      </c>
      <c r="G27" s="186" t="e">
        <f t="shared" si="3"/>
        <v>#DIV/0!</v>
      </c>
      <c r="H27" s="186" t="e">
        <f t="shared" si="4"/>
        <v>#DIV/0!</v>
      </c>
      <c r="I27" s="186" t="e">
        <f t="shared" si="5"/>
        <v>#DIV/0!</v>
      </c>
      <c r="J27" s="186" t="e">
        <f t="shared" si="6"/>
        <v>#DIV/0!</v>
      </c>
      <c r="K27" s="186" t="e">
        <f t="shared" si="7"/>
        <v>#DIV/0!</v>
      </c>
      <c r="L27" s="187" t="e">
        <f t="shared" si="8"/>
        <v>#DIV/0!</v>
      </c>
    </row>
    <row r="28" spans="2:12">
      <c r="B28" s="183" t="str">
        <f>'Reporte Anual'!$L39</f>
        <v>Compras</v>
      </c>
      <c r="C28" s="184">
        <f>'Reporte Anual'!$N39</f>
        <v>530</v>
      </c>
      <c r="D28" s="186">
        <f t="shared" si="9"/>
        <v>0.43089430894308944</v>
      </c>
      <c r="F28" s="183" t="str">
        <f t="shared" si="2"/>
        <v>Agosto</v>
      </c>
      <c r="G28" s="186" t="e">
        <f t="shared" si="3"/>
        <v>#DIV/0!</v>
      </c>
      <c r="H28" s="186" t="e">
        <f t="shared" si="4"/>
        <v>#DIV/0!</v>
      </c>
      <c r="I28" s="186" t="e">
        <f t="shared" si="5"/>
        <v>#DIV/0!</v>
      </c>
      <c r="J28" s="186" t="e">
        <f t="shared" si="6"/>
        <v>#DIV/0!</v>
      </c>
      <c r="K28" s="186" t="e">
        <f t="shared" si="7"/>
        <v>#DIV/0!</v>
      </c>
      <c r="L28" s="187" t="e">
        <f t="shared" si="8"/>
        <v>#DIV/0!</v>
      </c>
    </row>
    <row r="29" spans="2:12">
      <c r="B29" s="183" t="str">
        <f>'Reporte Anual'!$L40</f>
        <v>Rappi</v>
      </c>
      <c r="C29" s="184">
        <f>'Reporte Anual'!$N40</f>
        <v>0</v>
      </c>
      <c r="D29" s="186">
        <f t="shared" si="9"/>
        <v>0</v>
      </c>
      <c r="F29" s="183" t="str">
        <f t="shared" si="2"/>
        <v>Septiembre</v>
      </c>
      <c r="G29" s="186" t="e">
        <f t="shared" si="3"/>
        <v>#DIV/0!</v>
      </c>
      <c r="H29" s="186" t="e">
        <f t="shared" si="4"/>
        <v>#DIV/0!</v>
      </c>
      <c r="I29" s="186" t="e">
        <f t="shared" si="5"/>
        <v>#DIV/0!</v>
      </c>
      <c r="J29" s="186" t="e">
        <f t="shared" si="6"/>
        <v>#DIV/0!</v>
      </c>
      <c r="K29" s="186" t="e">
        <f t="shared" si="7"/>
        <v>#DIV/0!</v>
      </c>
      <c r="L29" s="187" t="e">
        <f t="shared" si="8"/>
        <v>#DIV/0!</v>
      </c>
    </row>
    <row r="30" spans="2:12">
      <c r="B30" s="183" t="str">
        <f>'Reporte Anual'!$L41</f>
        <v>Bar</v>
      </c>
      <c r="C30" s="184">
        <f>'Reporte Anual'!$N41</f>
        <v>120</v>
      </c>
      <c r="D30" s="186">
        <f t="shared" si="9"/>
        <v>9.7560975609756101E-2</v>
      </c>
      <c r="F30" s="183" t="str">
        <f t="shared" si="2"/>
        <v>Octubre</v>
      </c>
      <c r="G30" s="186" t="e">
        <f t="shared" si="3"/>
        <v>#DIV/0!</v>
      </c>
      <c r="H30" s="186" t="e">
        <f t="shared" si="4"/>
        <v>#DIV/0!</v>
      </c>
      <c r="I30" s="186" t="e">
        <f t="shared" si="5"/>
        <v>#DIV/0!</v>
      </c>
      <c r="J30" s="186" t="e">
        <f t="shared" si="6"/>
        <v>#DIV/0!</v>
      </c>
      <c r="K30" s="186" t="e">
        <f t="shared" si="7"/>
        <v>#DIV/0!</v>
      </c>
      <c r="L30" s="187" t="e">
        <f t="shared" si="8"/>
        <v>#DIV/0!</v>
      </c>
    </row>
    <row r="31" spans="2:12">
      <c r="B31" s="183" t="str">
        <f>'Reporte Anual'!$L42</f>
        <v>Salud</v>
      </c>
      <c r="C31" s="184">
        <f>'Reporte Anual'!$N42</f>
        <v>40</v>
      </c>
      <c r="D31" s="186">
        <f t="shared" si="9"/>
        <v>3.2520325203252036E-2</v>
      </c>
      <c r="F31" s="183" t="str">
        <f t="shared" si="2"/>
        <v>Noviembre</v>
      </c>
      <c r="G31" s="186" t="e">
        <f t="shared" si="3"/>
        <v>#DIV/0!</v>
      </c>
      <c r="H31" s="186" t="e">
        <f t="shared" si="4"/>
        <v>#DIV/0!</v>
      </c>
      <c r="I31" s="186" t="e">
        <f t="shared" si="5"/>
        <v>#DIV/0!</v>
      </c>
      <c r="J31" s="186" t="e">
        <f t="shared" si="6"/>
        <v>#DIV/0!</v>
      </c>
      <c r="K31" s="186" t="e">
        <f t="shared" si="7"/>
        <v>#DIV/0!</v>
      </c>
      <c r="L31" s="187" t="e">
        <f t="shared" si="8"/>
        <v>#DIV/0!</v>
      </c>
    </row>
    <row r="32" spans="2:12">
      <c r="B32" s="183" t="str">
        <f>'Reporte Anual'!$L43</f>
        <v>Entretenimiento</v>
      </c>
      <c r="C32" s="184">
        <f>'Reporte Anual'!$N43</f>
        <v>180</v>
      </c>
      <c r="D32" s="186">
        <f t="shared" si="9"/>
        <v>0.14634146341463414</v>
      </c>
      <c r="F32" s="183" t="str">
        <f t="shared" si="2"/>
        <v>Diciembre</v>
      </c>
      <c r="G32" s="186" t="e">
        <f t="shared" si="3"/>
        <v>#DIV/0!</v>
      </c>
      <c r="H32" s="186" t="e">
        <f t="shared" si="4"/>
        <v>#DIV/0!</v>
      </c>
      <c r="I32" s="186" t="e">
        <f t="shared" si="5"/>
        <v>#DIV/0!</v>
      </c>
      <c r="J32" s="186" t="e">
        <f t="shared" si="6"/>
        <v>#DIV/0!</v>
      </c>
      <c r="K32" s="186" t="e">
        <f t="shared" si="7"/>
        <v>#DIV/0!</v>
      </c>
      <c r="L32" s="187" t="e">
        <f t="shared" si="8"/>
        <v>#DIV/0!</v>
      </c>
    </row>
    <row r="33" spans="2:4">
      <c r="B33" s="183" t="str">
        <f>'Reporte Anual'!$L44</f>
        <v>Cine</v>
      </c>
      <c r="C33" s="184">
        <f>'Reporte Anual'!$N44</f>
        <v>80</v>
      </c>
      <c r="D33" s="186">
        <f t="shared" si="9"/>
        <v>6.5040650406504072E-2</v>
      </c>
    </row>
    <row r="34" spans="2:4">
      <c r="B34" s="183" t="str">
        <f>'Reporte Anual'!$L45</f>
        <v>Casa</v>
      </c>
      <c r="C34" s="184">
        <f>'Reporte Anual'!$N45</f>
        <v>50</v>
      </c>
      <c r="D34" s="186">
        <f t="shared" si="9"/>
        <v>4.065040650406504E-2</v>
      </c>
    </row>
    <row r="35" spans="2:4">
      <c r="B35" s="185">
        <f>'Reporte Anual'!$L46</f>
        <v>10</v>
      </c>
      <c r="C35" s="184">
        <f>'Reporte Anual'!$N46</f>
        <v>0</v>
      </c>
      <c r="D35" s="186">
        <f t="shared" si="9"/>
        <v>0</v>
      </c>
    </row>
    <row r="36" spans="2:4">
      <c r="B36" s="185">
        <f>'Reporte Anual'!$L47</f>
        <v>11</v>
      </c>
      <c r="C36" s="184">
        <f>'Reporte Anual'!$N47</f>
        <v>0</v>
      </c>
      <c r="D36" s="186">
        <f t="shared" si="9"/>
        <v>0</v>
      </c>
    </row>
    <row r="37" spans="2:4">
      <c r="B37" s="185">
        <f>'Reporte Anual'!$L48</f>
        <v>12</v>
      </c>
      <c r="C37" s="184">
        <f>'Reporte Anual'!$N48</f>
        <v>0</v>
      </c>
      <c r="D37" s="186">
        <f t="shared" si="9"/>
        <v>0</v>
      </c>
    </row>
    <row r="38" spans="2:4">
      <c r="B38" s="185">
        <f>'Reporte Anual'!$L49</f>
        <v>13</v>
      </c>
      <c r="C38" s="184">
        <f>'Reporte Anual'!$N49</f>
        <v>0</v>
      </c>
      <c r="D38" s="186">
        <f t="shared" si="9"/>
        <v>0</v>
      </c>
    </row>
    <row r="39" spans="2:4">
      <c r="B39" s="185">
        <f>'Reporte Anual'!$L50</f>
        <v>14</v>
      </c>
      <c r="C39" s="184">
        <f>'Reporte Anual'!$N50</f>
        <v>0</v>
      </c>
      <c r="D39" s="186">
        <f t="shared" si="9"/>
        <v>0</v>
      </c>
    </row>
    <row r="40" spans="2:4">
      <c r="B40" s="185">
        <f>'Reporte Anual'!$L51</f>
        <v>15</v>
      </c>
      <c r="C40" s="184">
        <f>'Reporte Anual'!$N51</f>
        <v>0</v>
      </c>
      <c r="D40" s="186">
        <f t="shared" si="9"/>
        <v>0</v>
      </c>
    </row>
    <row r="41" spans="2:4">
      <c r="B41" s="185">
        <f>'Reporte Anual'!$L52</f>
        <v>16</v>
      </c>
      <c r="C41" s="184">
        <f>'Reporte Anual'!$N52</f>
        <v>0</v>
      </c>
      <c r="D41" s="186">
        <f t="shared" si="9"/>
        <v>0</v>
      </c>
    </row>
    <row r="42" spans="2:4">
      <c r="B42" s="185">
        <f>'Reporte Anual'!$L53</f>
        <v>17</v>
      </c>
      <c r="C42" s="184">
        <f>'Reporte Anual'!$N53</f>
        <v>0</v>
      </c>
      <c r="D42" s="186">
        <f t="shared" si="9"/>
        <v>0</v>
      </c>
    </row>
    <row r="43" spans="2:4">
      <c r="C43" s="174">
        <f>SUM(C26:C42)</f>
        <v>1230</v>
      </c>
      <c r="D43" s="187">
        <f>SUM(D26:D42)</f>
        <v>1</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1F48-F6B6-4888-8963-5500165347FD}">
  <sheetPr>
    <outlinePr summaryBelow="0" summaryRight="0"/>
  </sheetPr>
  <dimension ref="B2:S144"/>
  <sheetViews>
    <sheetView showGridLines="0" topLeftCell="A21" zoomScaleNormal="100" workbookViewId="0">
      <selection activeCell="I24" sqref="I24"/>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98</v>
      </c>
      <c r="C2" s="80"/>
      <c r="D2" s="80"/>
    </row>
    <row r="3" spans="2:4" ht="15.75" customHeight="1">
      <c r="B3" s="207" t="s">
        <v>160</v>
      </c>
      <c r="C3" s="82"/>
      <c r="D3" s="84"/>
    </row>
    <row r="4" spans="2:4" ht="15.75" customHeight="1">
      <c r="B4" s="205"/>
      <c r="C4" s="89" t="s">
        <v>158</v>
      </c>
      <c r="D4" s="100"/>
    </row>
    <row r="5" spans="2:4" ht="15.75" customHeight="1">
      <c r="B5" s="206"/>
      <c r="C5" s="89" t="s">
        <v>159</v>
      </c>
      <c r="D5" s="100"/>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5900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4620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1280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 customHeight="1" thickBot="1">
      <c r="B21" s="210" t="s">
        <v>143</v>
      </c>
      <c r="C21" s="211" t="s">
        <v>144</v>
      </c>
      <c r="D21" s="211" t="s">
        <v>145</v>
      </c>
      <c r="E21" s="212"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v>45708</v>
      </c>
      <c r="D22" s="123">
        <v>4500</v>
      </c>
      <c r="E22" s="124">
        <v>5000</v>
      </c>
      <c r="F22" s="102"/>
      <c r="G22" s="125" t="b">
        <v>0</v>
      </c>
      <c r="H22" s="214" t="str">
        <f>Config!$D$9</f>
        <v>Renta</v>
      </c>
      <c r="I22" s="97">
        <v>45690</v>
      </c>
      <c r="J22" s="10">
        <v>900</v>
      </c>
      <c r="K22" s="11">
        <v>900</v>
      </c>
      <c r="L22" s="102"/>
      <c r="M22" s="215" t="str">
        <f>Config!$F$9</f>
        <v>Supermercado</v>
      </c>
      <c r="N22" s="123">
        <v>250</v>
      </c>
      <c r="O22" s="203">
        <f>IF(ISBLANK($M22), "", SUMIF(Ene!$H$43:$H$144,$M22,Ene!$D$43:$D$144))</f>
        <v>0</v>
      </c>
      <c r="P22" s="102"/>
      <c r="Q22" s="213" t="str">
        <f>Config!$H$9</f>
        <v>Universidad</v>
      </c>
      <c r="R22" s="123">
        <v>150</v>
      </c>
      <c r="S22" s="124">
        <v>150</v>
      </c>
    </row>
    <row r="23" spans="2:19" ht="15.5">
      <c r="B23" s="213" t="str">
        <f>Config!$B$10</f>
        <v>Ventas</v>
      </c>
      <c r="C23" s="122">
        <v>45708</v>
      </c>
      <c r="D23" s="126">
        <v>500</v>
      </c>
      <c r="E23" s="127">
        <v>600</v>
      </c>
      <c r="F23" s="102"/>
      <c r="G23" s="128" t="b">
        <v>0</v>
      </c>
      <c r="H23" s="214" t="str">
        <f>Config!$D$10</f>
        <v>Electricidad</v>
      </c>
      <c r="I23" s="97">
        <v>45693</v>
      </c>
      <c r="J23" s="8">
        <v>100</v>
      </c>
      <c r="K23" s="9">
        <v>100</v>
      </c>
      <c r="L23" s="102"/>
      <c r="M23" s="213" t="str">
        <f>Config!$F$10</f>
        <v>Domicilios</v>
      </c>
      <c r="N23" s="126">
        <v>100</v>
      </c>
      <c r="O23" s="204">
        <f>IF(ISBLANK($M23), "", SUMIF(Ene!$H$43:$H$144,$M23,Ene!$D$43:$D$144))</f>
        <v>230</v>
      </c>
      <c r="P23" s="102"/>
      <c r="Q23" s="213" t="str">
        <f>Config!$H$10</f>
        <v>Carro</v>
      </c>
      <c r="R23" s="126">
        <v>300</v>
      </c>
      <c r="S23" s="127">
        <v>500</v>
      </c>
    </row>
    <row r="24" spans="2:19" ht="15.5">
      <c r="B24" s="213" t="str">
        <f>Config!$B$11</f>
        <v>Otros Ingresos</v>
      </c>
      <c r="C24" s="122">
        <v>45712</v>
      </c>
      <c r="D24" s="126">
        <v>300</v>
      </c>
      <c r="E24" s="127">
        <v>300</v>
      </c>
      <c r="F24" s="102"/>
      <c r="G24" s="128" t="b">
        <v>0</v>
      </c>
      <c r="H24" s="214" t="str">
        <f>Config!$D$11</f>
        <v>Agua</v>
      </c>
      <c r="I24" s="97">
        <v>45693</v>
      </c>
      <c r="J24" s="8">
        <v>60</v>
      </c>
      <c r="K24" s="9">
        <v>60</v>
      </c>
      <c r="L24" s="102"/>
      <c r="M24" s="213" t="str">
        <f>Config!$F$11</f>
        <v>Compras</v>
      </c>
      <c r="N24" s="126">
        <v>100</v>
      </c>
      <c r="O24" s="204">
        <f>IF(ISBLANK($M24), "", SUMIF(Ene!$H$43:$H$144,$M24,Ene!$D$43:$D$144))</f>
        <v>530</v>
      </c>
      <c r="P24" s="102"/>
      <c r="Q24" s="213" t="str">
        <f>Config!$H$11</f>
        <v>Vacaciones</v>
      </c>
      <c r="R24" s="126">
        <v>100</v>
      </c>
      <c r="S24" s="127">
        <v>100</v>
      </c>
    </row>
    <row r="25" spans="2:19" ht="15.5">
      <c r="B25" s="213">
        <f>Config!$B$12</f>
        <v>4</v>
      </c>
      <c r="C25" s="122"/>
      <c r="D25" s="126"/>
      <c r="E25" s="127"/>
      <c r="F25" s="102"/>
      <c r="G25" s="128" t="b">
        <v>0</v>
      </c>
      <c r="H25" s="214" t="str">
        <f>Config!$D$12</f>
        <v>Gas</v>
      </c>
      <c r="I25" s="97">
        <v>45693</v>
      </c>
      <c r="J25" s="8">
        <v>120</v>
      </c>
      <c r="K25" s="9">
        <v>120</v>
      </c>
      <c r="L25" s="102"/>
      <c r="M25" s="213" t="str">
        <f>Config!$F$12</f>
        <v>Rappi</v>
      </c>
      <c r="N25" s="126">
        <v>80</v>
      </c>
      <c r="O25" s="204">
        <f>IF(ISBLANK($M25), "", SUMIF(Ene!$H$43:$H$144,$M25,Ene!$D$43:$D$144))</f>
        <v>0</v>
      </c>
      <c r="P25" s="102"/>
      <c r="Q25" s="213">
        <f>Config!$H$12</f>
        <v>4</v>
      </c>
      <c r="R25" s="126"/>
      <c r="S25" s="127"/>
    </row>
    <row r="26" spans="2:19" ht="15.5">
      <c r="B26" s="213">
        <f>Config!$B$13</f>
        <v>5</v>
      </c>
      <c r="C26" s="122"/>
      <c r="D26" s="126"/>
      <c r="E26" s="127"/>
      <c r="F26" s="102"/>
      <c r="G26" s="128" t="b">
        <v>0</v>
      </c>
      <c r="H26" s="214" t="str">
        <f>Config!$D$13</f>
        <v>Teléfono</v>
      </c>
      <c r="I26" s="97">
        <v>45708</v>
      </c>
      <c r="J26" s="8">
        <v>70</v>
      </c>
      <c r="K26" s="9">
        <v>70</v>
      </c>
      <c r="L26" s="102"/>
      <c r="M26" s="213" t="str">
        <f>Config!$F$13</f>
        <v>Bar</v>
      </c>
      <c r="N26" s="126">
        <v>100</v>
      </c>
      <c r="O26" s="204">
        <f>IF(ISBLANK($M26), "", SUMIF(Ene!$H$43:$H$144,$M26,Ene!$D$43:$D$144))</f>
        <v>120</v>
      </c>
      <c r="P26" s="102"/>
      <c r="Q26" s="213">
        <f>Config!$H$13</f>
        <v>5</v>
      </c>
      <c r="R26" s="126"/>
      <c r="S26" s="127"/>
    </row>
    <row r="27" spans="2:19" ht="15.5">
      <c r="B27" s="213">
        <f>Config!$B$14</f>
        <v>6</v>
      </c>
      <c r="C27" s="122"/>
      <c r="D27" s="126"/>
      <c r="E27" s="127"/>
      <c r="F27" s="102"/>
      <c r="G27" s="128" t="b">
        <v>0</v>
      </c>
      <c r="H27" s="214" t="str">
        <f>Config!$D$14</f>
        <v>Internet</v>
      </c>
      <c r="I27" s="97">
        <v>45712</v>
      </c>
      <c r="J27" s="8">
        <v>50</v>
      </c>
      <c r="K27" s="9">
        <v>50</v>
      </c>
      <c r="L27" s="102"/>
      <c r="M27" s="213" t="str">
        <f>Config!$F$14</f>
        <v>Salud</v>
      </c>
      <c r="N27" s="126">
        <v>60</v>
      </c>
      <c r="O27" s="204">
        <f>IF(ISBLANK($M27), "", SUMIF(Ene!$H$43:$H$144,$M27,Ene!$D$43:$D$144))</f>
        <v>40</v>
      </c>
      <c r="P27" s="102"/>
      <c r="Q27" s="213">
        <f>Config!$H$14</f>
        <v>6</v>
      </c>
      <c r="R27" s="126"/>
      <c r="S27" s="127"/>
    </row>
    <row r="28" spans="2:19" ht="16" thickBot="1">
      <c r="B28" s="213">
        <f>Config!$B$15</f>
        <v>7</v>
      </c>
      <c r="C28" s="129"/>
      <c r="D28" s="130"/>
      <c r="E28" s="131"/>
      <c r="F28" s="102"/>
      <c r="G28" s="128"/>
      <c r="H28" s="214" t="str">
        <f>Config!$D$15</f>
        <v>Gimnasio</v>
      </c>
      <c r="I28" s="97">
        <v>45713</v>
      </c>
      <c r="J28" s="8">
        <v>60</v>
      </c>
      <c r="K28" s="9">
        <v>60</v>
      </c>
      <c r="L28" s="102"/>
      <c r="M28" s="213" t="str">
        <f>Config!$F$15</f>
        <v>Entretenimiento</v>
      </c>
      <c r="N28" s="126">
        <v>200</v>
      </c>
      <c r="O28" s="204">
        <f>IF(ISBLANK($M28), "", SUMIF(Ene!$H$43:$H$144,$M28,Ene!$D$43:$D$144))</f>
        <v>180</v>
      </c>
      <c r="P28" s="102"/>
      <c r="Q28" s="132" t="s">
        <v>2</v>
      </c>
      <c r="R28" s="133">
        <f t="shared" ref="R28:S28" si="0">SUM(R22:R27)</f>
        <v>550</v>
      </c>
      <c r="S28" s="134">
        <f t="shared" si="0"/>
        <v>750</v>
      </c>
    </row>
    <row r="29" spans="2:19" ht="16" thickBot="1">
      <c r="B29" s="135" t="s">
        <v>2</v>
      </c>
      <c r="C29" s="136"/>
      <c r="D29" s="137">
        <f t="shared" ref="D29:E29" si="1">SUM(D22:D28)</f>
        <v>5300</v>
      </c>
      <c r="E29" s="138">
        <f t="shared" si="1"/>
        <v>5900</v>
      </c>
      <c r="F29" s="102"/>
      <c r="G29" s="128"/>
      <c r="H29" s="214" t="str">
        <f>Config!$D$16</f>
        <v>Seguro Carro</v>
      </c>
      <c r="I29" s="97" t="s">
        <v>167</v>
      </c>
      <c r="J29" s="8">
        <v>80</v>
      </c>
      <c r="K29" s="9">
        <v>80</v>
      </c>
      <c r="L29" s="102"/>
      <c r="M29" s="213" t="str">
        <f>Config!$F$16</f>
        <v>Cine</v>
      </c>
      <c r="N29" s="126">
        <v>150</v>
      </c>
      <c r="O29" s="204">
        <f>IF(ISBLANK($M29), "", SUMIF(Ene!$H$43:$H$144,$M29,Ene!$D$43:$D$144))</f>
        <v>80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v>100</v>
      </c>
      <c r="O30" s="204">
        <f>IF(ISBLANK($M30), "", SUMIF(Ene!$H$43:$H$144,$M30,Ene!$D$43:$D$144))</f>
        <v>50</v>
      </c>
      <c r="P30" s="102"/>
    </row>
    <row r="31" spans="2:19" ht="16" thickBot="1">
      <c r="F31" s="102"/>
      <c r="G31" s="128"/>
      <c r="H31" s="214">
        <f>Config!$D$18</f>
        <v>10</v>
      </c>
      <c r="I31" s="97"/>
      <c r="J31" s="7"/>
      <c r="K31" s="12"/>
      <c r="L31" s="102"/>
      <c r="M31" s="213">
        <f>Config!$F$18</f>
        <v>10</v>
      </c>
      <c r="N31" s="126">
        <v>0</v>
      </c>
      <c r="O31" s="204">
        <f>IF(ISBLANK($M31), "", SUMIF(Ene!$H$43:$H$144,$M31,Ene!$D$43:$D$144))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v>0</v>
      </c>
      <c r="O32" s="204">
        <f>IF(ISBLANK($M32), "", SUMIF(Ene!$H$43:$H$144,$M32,Ene!$D$43:$D$144))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v>0</v>
      </c>
      <c r="O33" s="204">
        <f>IF(ISBLANK($M33), "", SUMIF(Ene!$H$43:$H$144,$M33,Ene!$D$43:$D$144))</f>
        <v>0</v>
      </c>
      <c r="P33" s="102"/>
      <c r="Q33" s="213" t="str">
        <f>Config!$J$9</f>
        <v>Hipoteca</v>
      </c>
      <c r="R33" s="123">
        <v>800</v>
      </c>
      <c r="S33" s="124">
        <v>800</v>
      </c>
    </row>
    <row r="34" spans="2:19" ht="15.5">
      <c r="B34" s="251" t="str">
        <f>B20</f>
        <v>Resumen de Ingresos</v>
      </c>
      <c r="C34" s="252"/>
      <c r="D34" s="201">
        <f>D29</f>
        <v>5300</v>
      </c>
      <c r="E34" s="203">
        <f>E29</f>
        <v>5900</v>
      </c>
      <c r="F34" s="102"/>
      <c r="G34" s="128"/>
      <c r="H34" s="214">
        <f>Config!$D$21</f>
        <v>13</v>
      </c>
      <c r="I34" s="97"/>
      <c r="J34" s="7"/>
      <c r="K34" s="12"/>
      <c r="L34" s="102"/>
      <c r="M34" s="213">
        <f>Config!$F$21</f>
        <v>13</v>
      </c>
      <c r="N34" s="126">
        <v>0</v>
      </c>
      <c r="O34" s="204">
        <f>IF(ISBLANK($M34), "", SUMIF(Ene!$H$43:$H$144,$M34,Ene!$D$43:$D$144))</f>
        <v>0</v>
      </c>
      <c r="P34" s="102"/>
      <c r="Q34" s="213" t="str">
        <f>Config!$J$10</f>
        <v>Tarjeta de Crédito</v>
      </c>
      <c r="R34" s="126">
        <v>100</v>
      </c>
      <c r="S34" s="127">
        <v>100</v>
      </c>
    </row>
    <row r="35" spans="2:19" ht="15.5">
      <c r="B35" s="239" t="str">
        <f>G20</f>
        <v>Facturas</v>
      </c>
      <c r="C35" s="240"/>
      <c r="D35" s="202">
        <f>J39</f>
        <v>1440</v>
      </c>
      <c r="E35" s="204">
        <f>K39</f>
        <v>1440</v>
      </c>
      <c r="F35" s="102"/>
      <c r="G35" s="128"/>
      <c r="H35" s="214">
        <f>Config!$D$22</f>
        <v>14</v>
      </c>
      <c r="I35" s="97"/>
      <c r="J35" s="7"/>
      <c r="K35" s="12"/>
      <c r="L35" s="102"/>
      <c r="M35" s="213">
        <f>Config!$F$22</f>
        <v>14</v>
      </c>
      <c r="N35" s="126">
        <v>0</v>
      </c>
      <c r="O35" s="204">
        <f>IF(ISBLANK($M35), "", SUMIF(Ene!$H$43:$H$144,$M35,Ene!$D$43:$D$144))</f>
        <v>0</v>
      </c>
      <c r="P35" s="102"/>
      <c r="Q35" s="213" t="str">
        <f>Config!$J$11</f>
        <v>Prestamo Universidad</v>
      </c>
      <c r="R35" s="126">
        <v>300</v>
      </c>
      <c r="S35" s="127">
        <v>300</v>
      </c>
    </row>
    <row r="36" spans="2:19" ht="15.5">
      <c r="B36" s="239" t="str">
        <f>M20</f>
        <v>Resumen de Gastos</v>
      </c>
      <c r="C36" s="240"/>
      <c r="D36" s="202">
        <f>N39</f>
        <v>1140</v>
      </c>
      <c r="E36" s="204">
        <f>O39</f>
        <v>1230</v>
      </c>
      <c r="F36" s="102"/>
      <c r="G36" s="128" t="b">
        <v>0</v>
      </c>
      <c r="H36" s="214">
        <f>Config!$D$23</f>
        <v>15</v>
      </c>
      <c r="I36" s="97"/>
      <c r="J36" s="7"/>
      <c r="K36" s="12"/>
      <c r="L36" s="102"/>
      <c r="M36" s="213">
        <f>Config!$F$23</f>
        <v>15</v>
      </c>
      <c r="N36" s="126">
        <v>0</v>
      </c>
      <c r="O36" s="204">
        <f>IF(ISBLANK($M36), "", SUMIF(Ene!$H$43:$H$144,$M36,Ene!$D$43:$D$144))</f>
        <v>0</v>
      </c>
      <c r="P36" s="102"/>
      <c r="Q36" s="213">
        <f>Config!$J$12</f>
        <v>4</v>
      </c>
      <c r="R36" s="126"/>
      <c r="S36" s="127"/>
    </row>
    <row r="37" spans="2:19" ht="15.5">
      <c r="B37" s="239" t="str">
        <f>Q20</f>
        <v>Ahorro</v>
      </c>
      <c r="C37" s="240"/>
      <c r="D37" s="202">
        <f>R28</f>
        <v>550</v>
      </c>
      <c r="E37" s="204">
        <f>S28</f>
        <v>750</v>
      </c>
      <c r="F37" s="102"/>
      <c r="G37" s="128"/>
      <c r="H37" s="214">
        <f>Config!$D$24</f>
        <v>16</v>
      </c>
      <c r="I37" s="97"/>
      <c r="J37" s="7"/>
      <c r="K37" s="12"/>
      <c r="L37" s="102"/>
      <c r="M37" s="213">
        <f>Config!$F$24</f>
        <v>16</v>
      </c>
      <c r="N37" s="126">
        <v>0</v>
      </c>
      <c r="O37" s="204">
        <f>IF(ISBLANK($M37), "", SUMIF(Ene!$H$43:$H$144,$M37,Ene!$D$43:$D$144))</f>
        <v>0</v>
      </c>
      <c r="P37" s="102"/>
      <c r="Q37" s="213">
        <f>Config!$J$13</f>
        <v>5</v>
      </c>
      <c r="R37" s="126"/>
      <c r="S37" s="127"/>
    </row>
    <row r="38" spans="2:19" ht="15.5">
      <c r="B38" s="239" t="str">
        <f>Q31</f>
        <v>Deudas</v>
      </c>
      <c r="C38" s="240"/>
      <c r="D38" s="202">
        <f>R39</f>
        <v>1200</v>
      </c>
      <c r="E38" s="204">
        <f>S39</f>
        <v>1200</v>
      </c>
      <c r="F38" s="103"/>
      <c r="G38" s="128"/>
      <c r="H38" s="214">
        <f>Config!$D$25</f>
        <v>17</v>
      </c>
      <c r="I38" s="97"/>
      <c r="J38" s="7"/>
      <c r="K38" s="12"/>
      <c r="L38" s="102"/>
      <c r="M38" s="213">
        <f>Config!$F$25</f>
        <v>17</v>
      </c>
      <c r="N38" s="126">
        <v>0</v>
      </c>
      <c r="O38" s="204">
        <f>IF(ISBLANK($M38), "", SUMIF(Ene!$H$43:$H$144,$M38,Ene!$D$43:$D$144))</f>
        <v>0</v>
      </c>
      <c r="P38" s="103"/>
      <c r="Q38" s="213">
        <f>Config!$J$14</f>
        <v>6</v>
      </c>
      <c r="R38" s="126"/>
      <c r="S38" s="127"/>
    </row>
    <row r="39" spans="2:19" ht="13" thickBot="1">
      <c r="B39" s="140" t="s">
        <v>21</v>
      </c>
      <c r="C39" s="141"/>
      <c r="D39" s="142">
        <f t="shared" ref="D39:E39" si="2">D34-(D35+D36+D37+D38)</f>
        <v>970</v>
      </c>
      <c r="E39" s="143">
        <f t="shared" si="2"/>
        <v>1280</v>
      </c>
      <c r="F39" s="102"/>
      <c r="G39" s="241" t="s">
        <v>2</v>
      </c>
      <c r="H39" s="242"/>
      <c r="I39" s="141"/>
      <c r="J39" s="144">
        <f>SUM(J22:J38)</f>
        <v>1440</v>
      </c>
      <c r="K39" s="145">
        <f>SUM(K22:K38)</f>
        <v>1440</v>
      </c>
      <c r="L39" s="103"/>
      <c r="M39" s="146" t="s">
        <v>2</v>
      </c>
      <c r="N39" s="147">
        <f>SUM(N22:N38)</f>
        <v>1140</v>
      </c>
      <c r="O39" s="148">
        <f>SUM(O22:O38)</f>
        <v>1230</v>
      </c>
      <c r="P39" s="102"/>
      <c r="Q39" s="132" t="s">
        <v>2</v>
      </c>
      <c r="R39" s="133">
        <f t="shared" ref="R39:S39" si="3">SUM(R33:R38)</f>
        <v>1200</v>
      </c>
      <c r="S39" s="134">
        <f t="shared" si="3"/>
        <v>1200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21" customHeight="1"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v>45691</v>
      </c>
      <c r="C43" s="262"/>
      <c r="D43" s="263">
        <v>200</v>
      </c>
      <c r="E43" s="264"/>
      <c r="F43" s="264"/>
      <c r="G43" s="265"/>
      <c r="H43" s="266" t="s">
        <v>77</v>
      </c>
      <c r="I43" s="267"/>
      <c r="J43" s="266" t="s">
        <v>83</v>
      </c>
      <c r="K43" s="268"/>
      <c r="L43" s="102"/>
      <c r="M43" s="102"/>
      <c r="N43" s="102"/>
      <c r="O43" s="102"/>
      <c r="P43" s="102"/>
      <c r="Q43" s="102"/>
      <c r="R43" s="102"/>
      <c r="S43" s="102"/>
    </row>
    <row r="44" spans="2:19" ht="12.5">
      <c r="B44" s="253">
        <v>45693</v>
      </c>
      <c r="C44" s="254"/>
      <c r="D44" s="255">
        <v>30</v>
      </c>
      <c r="E44" s="256"/>
      <c r="F44" s="256"/>
      <c r="G44" s="257"/>
      <c r="H44" s="258" t="s">
        <v>77</v>
      </c>
      <c r="I44" s="259"/>
      <c r="J44" s="258" t="s">
        <v>84</v>
      </c>
      <c r="K44" s="260"/>
      <c r="L44" s="102"/>
      <c r="M44" s="102"/>
      <c r="N44" s="102"/>
      <c r="O44" s="102"/>
      <c r="P44" s="102"/>
      <c r="Q44" s="102"/>
      <c r="R44" s="102"/>
      <c r="S44" s="102"/>
    </row>
    <row r="45" spans="2:19" ht="12.5">
      <c r="B45" s="253">
        <v>45695</v>
      </c>
      <c r="C45" s="254"/>
      <c r="D45" s="255">
        <v>100</v>
      </c>
      <c r="E45" s="256"/>
      <c r="F45" s="256"/>
      <c r="G45" s="257"/>
      <c r="H45" s="258" t="s">
        <v>78</v>
      </c>
      <c r="I45" s="259"/>
      <c r="J45" s="258" t="s">
        <v>85</v>
      </c>
      <c r="K45" s="260"/>
      <c r="L45" s="102"/>
      <c r="M45" s="102"/>
      <c r="N45" s="102"/>
      <c r="O45" s="102"/>
      <c r="P45" s="102"/>
      <c r="Q45" s="102"/>
      <c r="R45" s="102"/>
      <c r="S45" s="102"/>
    </row>
    <row r="46" spans="2:19" ht="12.5">
      <c r="B46" s="253">
        <v>45695</v>
      </c>
      <c r="C46" s="254"/>
      <c r="D46" s="255">
        <v>20</v>
      </c>
      <c r="E46" s="256"/>
      <c r="F46" s="256"/>
      <c r="G46" s="257"/>
      <c r="H46" s="258" t="s">
        <v>79</v>
      </c>
      <c r="I46" s="259"/>
      <c r="J46" s="258" t="s">
        <v>86</v>
      </c>
      <c r="K46" s="260"/>
      <c r="L46" s="102"/>
      <c r="M46" s="102"/>
      <c r="N46" s="102"/>
      <c r="O46" s="102"/>
      <c r="P46" s="102"/>
      <c r="Q46" s="102"/>
      <c r="R46" s="102"/>
      <c r="S46" s="102"/>
    </row>
    <row r="47" spans="2:19" ht="12.5">
      <c r="B47" s="253">
        <v>45710</v>
      </c>
      <c r="C47" s="254"/>
      <c r="D47" s="255">
        <v>50</v>
      </c>
      <c r="E47" s="256"/>
      <c r="F47" s="256"/>
      <c r="G47" s="257"/>
      <c r="H47" s="258" t="s">
        <v>81</v>
      </c>
      <c r="I47" s="259"/>
      <c r="J47" s="258" t="s">
        <v>87</v>
      </c>
      <c r="K47" s="260"/>
      <c r="L47" s="102"/>
      <c r="M47" s="102"/>
      <c r="N47" s="102"/>
      <c r="O47" s="102"/>
      <c r="P47" s="102"/>
      <c r="Q47" s="102"/>
      <c r="R47" s="102"/>
      <c r="S47" s="102"/>
    </row>
    <row r="48" spans="2:19" ht="12.5">
      <c r="B48" s="253">
        <v>45714</v>
      </c>
      <c r="C48" s="254"/>
      <c r="D48" s="255">
        <v>100</v>
      </c>
      <c r="E48" s="256"/>
      <c r="F48" s="256"/>
      <c r="G48" s="257"/>
      <c r="H48" s="258" t="s">
        <v>79</v>
      </c>
      <c r="I48" s="259"/>
      <c r="J48" s="258" t="s">
        <v>88</v>
      </c>
      <c r="K48" s="260"/>
      <c r="L48" s="102"/>
      <c r="M48" s="102"/>
      <c r="N48" s="102"/>
      <c r="O48" s="102"/>
      <c r="P48" s="102"/>
      <c r="Q48" s="102"/>
      <c r="R48" s="102"/>
      <c r="S48" s="102"/>
    </row>
    <row r="49" spans="2:19" ht="12.5">
      <c r="B49" s="253">
        <v>45708</v>
      </c>
      <c r="C49" s="254"/>
      <c r="D49" s="255">
        <v>40</v>
      </c>
      <c r="E49" s="256"/>
      <c r="F49" s="256"/>
      <c r="G49" s="257"/>
      <c r="H49" s="258" t="s">
        <v>80</v>
      </c>
      <c r="I49" s="259"/>
      <c r="J49" s="258" t="s">
        <v>89</v>
      </c>
      <c r="K49" s="260"/>
      <c r="L49" s="102"/>
      <c r="M49" s="102"/>
      <c r="N49" s="102"/>
      <c r="O49" s="102"/>
      <c r="P49" s="102"/>
      <c r="Q49" s="102"/>
      <c r="R49" s="102"/>
      <c r="S49" s="102"/>
    </row>
    <row r="50" spans="2:19" ht="12.5">
      <c r="B50" s="253">
        <v>45690</v>
      </c>
      <c r="C50" s="254"/>
      <c r="D50" s="255">
        <v>50</v>
      </c>
      <c r="E50" s="256"/>
      <c r="F50" s="256"/>
      <c r="G50" s="257"/>
      <c r="H50" s="258" t="s">
        <v>81</v>
      </c>
      <c r="I50" s="259"/>
      <c r="J50" s="258" t="s">
        <v>90</v>
      </c>
      <c r="K50" s="260"/>
      <c r="L50" s="102"/>
      <c r="M50" s="102"/>
      <c r="N50" s="102"/>
      <c r="O50" s="102"/>
      <c r="P50" s="102"/>
      <c r="Q50" s="102"/>
      <c r="R50" s="102"/>
      <c r="S50" s="102"/>
    </row>
    <row r="51" spans="2:19" ht="12.5">
      <c r="B51" s="253">
        <v>45711</v>
      </c>
      <c r="C51" s="254"/>
      <c r="D51" s="255">
        <v>80</v>
      </c>
      <c r="E51" s="256"/>
      <c r="F51" s="256"/>
      <c r="G51" s="257"/>
      <c r="H51" s="258" t="s">
        <v>82</v>
      </c>
      <c r="I51" s="259"/>
      <c r="J51" s="258" t="s">
        <v>91</v>
      </c>
      <c r="K51" s="260"/>
      <c r="L51" s="102"/>
      <c r="M51" s="102"/>
      <c r="N51" s="102"/>
      <c r="O51" s="102"/>
      <c r="P51" s="102"/>
      <c r="Q51" s="102"/>
      <c r="R51" s="102"/>
      <c r="S51" s="102"/>
    </row>
    <row r="52" spans="2:19" ht="12.5">
      <c r="B52" s="253">
        <v>45711</v>
      </c>
      <c r="C52" s="254"/>
      <c r="D52" s="255">
        <v>50</v>
      </c>
      <c r="E52" s="256"/>
      <c r="F52" s="256"/>
      <c r="G52" s="257"/>
      <c r="H52" s="258" t="s">
        <v>47</v>
      </c>
      <c r="I52" s="259"/>
      <c r="J52" s="258" t="s">
        <v>92</v>
      </c>
      <c r="K52" s="260"/>
      <c r="L52" s="102"/>
      <c r="M52" s="102"/>
      <c r="N52" s="102"/>
      <c r="O52" s="102"/>
      <c r="P52" s="102"/>
      <c r="Q52" s="102"/>
      <c r="R52" s="102"/>
      <c r="S52" s="102"/>
    </row>
    <row r="53" spans="2:19" ht="12.5">
      <c r="B53" s="253">
        <v>45713</v>
      </c>
      <c r="C53" s="254"/>
      <c r="D53" s="255">
        <v>80</v>
      </c>
      <c r="E53" s="256"/>
      <c r="F53" s="256"/>
      <c r="G53" s="257"/>
      <c r="H53" s="258" t="s">
        <v>78</v>
      </c>
      <c r="I53" s="259"/>
      <c r="J53" s="258" t="s">
        <v>93</v>
      </c>
      <c r="K53" s="260"/>
      <c r="L53" s="102"/>
      <c r="M53" s="102"/>
      <c r="N53" s="102"/>
      <c r="O53" s="102"/>
      <c r="P53" s="102"/>
      <c r="Q53" s="102"/>
      <c r="R53" s="102"/>
      <c r="S53" s="102"/>
    </row>
    <row r="54" spans="2:19" ht="12.5">
      <c r="B54" s="253">
        <v>45715</v>
      </c>
      <c r="C54" s="254"/>
      <c r="D54" s="255">
        <v>150</v>
      </c>
      <c r="E54" s="256"/>
      <c r="F54" s="256"/>
      <c r="G54" s="257"/>
      <c r="H54" s="258" t="s">
        <v>78</v>
      </c>
      <c r="I54" s="259"/>
      <c r="J54" s="258" t="s">
        <v>94</v>
      </c>
      <c r="K54" s="260"/>
      <c r="L54" s="102"/>
      <c r="M54" s="102"/>
      <c r="N54" s="102"/>
      <c r="O54" s="102"/>
      <c r="P54" s="102"/>
      <c r="Q54" s="102"/>
      <c r="R54" s="102"/>
      <c r="S54" s="102"/>
    </row>
    <row r="55" spans="2:19" ht="12.5">
      <c r="B55" s="253">
        <v>45715</v>
      </c>
      <c r="C55" s="254"/>
      <c r="D55" s="255">
        <v>80</v>
      </c>
      <c r="E55" s="256"/>
      <c r="F55" s="256"/>
      <c r="G55" s="257"/>
      <c r="H55" s="258" t="s">
        <v>81</v>
      </c>
      <c r="I55" s="259"/>
      <c r="J55" s="258" t="s">
        <v>96</v>
      </c>
      <c r="K55" s="260"/>
      <c r="L55" s="102"/>
      <c r="M55" s="102"/>
      <c r="N55" s="102"/>
      <c r="O55" s="102"/>
      <c r="P55" s="102"/>
      <c r="Q55" s="102"/>
      <c r="R55" s="102"/>
      <c r="S55" s="102"/>
    </row>
    <row r="56" spans="2:19" ht="12.5">
      <c r="B56" s="253" t="s">
        <v>167</v>
      </c>
      <c r="C56" s="254"/>
      <c r="D56" s="255">
        <v>200</v>
      </c>
      <c r="E56" s="256"/>
      <c r="F56" s="256"/>
      <c r="G56" s="257"/>
      <c r="H56" s="258" t="s">
        <v>78</v>
      </c>
      <c r="I56" s="259"/>
      <c r="J56" s="258" t="s">
        <v>95</v>
      </c>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81" priority="2"/>
  </conditionalFormatting>
  <conditionalFormatting sqref="H22:H38">
    <cfRule type="duplicateValues" dxfId="80" priority="6"/>
    <cfRule type="expression" dxfId="79" priority="7">
      <formula>$G22</formula>
    </cfRule>
  </conditionalFormatting>
  <conditionalFormatting sqref="M22:M38">
    <cfRule type="duplicateValues" dxfId="78" priority="5"/>
  </conditionalFormatting>
  <conditionalFormatting sqref="Q22:Q27">
    <cfRule type="duplicateValues" dxfId="77" priority="4"/>
  </conditionalFormatting>
  <conditionalFormatting sqref="Q33:Q38">
    <cfRule type="duplicateValues" dxfId="76" priority="1"/>
  </conditionalFormatting>
  <dataValidations count="1">
    <dataValidation type="list" allowBlank="1" sqref="H43:I43 H44:H144" xr:uid="{1A0017AF-8A22-4E15-8FE2-E13695A86B6D}">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91AD-7539-4205-9955-4968B3151ACA}">
  <sheetPr>
    <outlinePr summaryBelow="0" summaryRight="0"/>
  </sheetPr>
  <dimension ref="B2:S144"/>
  <sheetViews>
    <sheetView showGridLines="0" topLeftCell="A13" zoomScaleNormal="100" workbookViewId="0">
      <selection activeCell="S15" sqref="S15"/>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107</v>
      </c>
      <c r="C2" s="80"/>
      <c r="D2" s="80"/>
    </row>
    <row r="3" spans="2:4" ht="15.75" customHeight="1">
      <c r="B3" s="207"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SUMIF(Feb!$H$43:$H$144,$M22,Feb!$D$43:$D$144))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SUMIF(Feb!$H$43:$H$144,$M23,Feb!$D$43:$D$144))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SUMIF(Feb!$H$43:$H$144,$M24,Feb!$D$43:$D$144))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SUMIF(Feb!$H$43:$H$144,$M25,Feb!$D$43:$D$144))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SUMIF(Feb!$H$43:$H$144,$M26,Feb!$D$43:$D$144))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SUMIF(Feb!$H$43:$H$144,$M27,Feb!$D$43:$D$144))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SUMIF(Feb!$H$43:$H$144,$M28,Feb!$D$43:$D$144))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SUMIF(Feb!$H$43:$H$144,$M29,Feb!$D$43:$D$144))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SUMIF(Feb!$H$43:$H$144,$M30,Feb!$D$43:$D$144))</f>
        <v>0</v>
      </c>
      <c r="P30" s="102"/>
    </row>
    <row r="31" spans="2:19" ht="16" thickBot="1">
      <c r="F31" s="102"/>
      <c r="G31" s="128"/>
      <c r="H31" s="214">
        <f>Config!$D$18</f>
        <v>10</v>
      </c>
      <c r="I31" s="97"/>
      <c r="J31" s="7"/>
      <c r="K31" s="12"/>
      <c r="L31" s="102"/>
      <c r="M31" s="213">
        <f>Config!$F$18</f>
        <v>10</v>
      </c>
      <c r="N31" s="126"/>
      <c r="O31" s="204">
        <f>IF(ISBLANK($M31), "", SUMIF(Feb!$H$43:$H$144,$M31,Feb!$D$43:$D$144))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SUMIF(Feb!$H$43:$H$144,$M32,Feb!$D$43:$D$144))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SUMIF(Feb!$H$43:$H$144,$M33,Feb!$D$43:$D$144))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SUMIF(Feb!$H$43:$H$144,$M34,Feb!$D$43:$D$144))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SUMIF(Feb!$H$43:$H$144,$M35,Feb!$D$43:$D$144))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SUMIF(Feb!$H$43:$H$144,$M36,Feb!$D$43:$D$144))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SUMIF(Feb!$H$43:$H$144,$M37,Feb!$D$43:$D$144))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SUMIF(Feb!$H$43:$H$144,$M38,Feb!$D$43:$D$144))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5">
      <c r="B58" s="269"/>
      <c r="C58" s="270"/>
      <c r="D58" s="255"/>
      <c r="E58" s="256"/>
      <c r="F58" s="256"/>
      <c r="G58" s="257"/>
      <c r="H58" s="258"/>
      <c r="I58" s="259"/>
      <c r="J58" s="271"/>
      <c r="K58" s="272"/>
      <c r="L58" s="102"/>
    </row>
    <row r="59" spans="2:19" ht="12.5">
      <c r="B59" s="269"/>
      <c r="C59" s="270"/>
      <c r="D59" s="255"/>
      <c r="E59" s="256"/>
      <c r="F59" s="256"/>
      <c r="G59" s="257"/>
      <c r="H59" s="258"/>
      <c r="I59" s="259"/>
      <c r="J59" s="271"/>
      <c r="K59" s="272"/>
      <c r="L59" s="102"/>
    </row>
    <row r="60" spans="2:19" ht="12.5">
      <c r="B60" s="269"/>
      <c r="C60" s="270"/>
      <c r="D60" s="255"/>
      <c r="E60" s="256"/>
      <c r="F60" s="256"/>
      <c r="G60" s="257"/>
      <c r="H60" s="258"/>
      <c r="I60" s="259"/>
      <c r="J60" s="271"/>
      <c r="K60" s="272"/>
      <c r="L60" s="102"/>
    </row>
    <row r="61" spans="2:19" ht="13" thickBot="1">
      <c r="B61" s="269"/>
      <c r="C61" s="270"/>
      <c r="D61" s="255"/>
      <c r="E61" s="256"/>
      <c r="F61" s="256"/>
      <c r="G61" s="257"/>
      <c r="H61" s="258"/>
      <c r="I61" s="259"/>
      <c r="J61" s="271"/>
      <c r="K61" s="272"/>
      <c r="L61" s="102"/>
    </row>
    <row r="62" spans="2:19" ht="12.5">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5">
      <c r="B64" s="269"/>
      <c r="C64" s="270"/>
      <c r="D64" s="255"/>
      <c r="E64" s="256"/>
      <c r="F64" s="256"/>
      <c r="G64" s="257"/>
      <c r="H64" s="258"/>
      <c r="I64" s="259"/>
      <c r="J64" s="271"/>
      <c r="K64" s="272"/>
      <c r="L64" s="102"/>
      <c r="M64" s="276"/>
      <c r="N64" s="277"/>
      <c r="O64" s="277"/>
      <c r="P64" s="277"/>
      <c r="Q64" s="277"/>
      <c r="R64" s="277"/>
      <c r="S64" s="278"/>
    </row>
    <row r="65" spans="2:19" ht="12.5">
      <c r="B65" s="269"/>
      <c r="C65" s="270"/>
      <c r="D65" s="255"/>
      <c r="E65" s="256"/>
      <c r="F65" s="256"/>
      <c r="G65" s="257"/>
      <c r="H65" s="258"/>
      <c r="I65" s="259"/>
      <c r="J65" s="271"/>
      <c r="K65" s="272"/>
      <c r="L65" s="102"/>
      <c r="M65" s="276"/>
      <c r="N65" s="277"/>
      <c r="O65" s="277"/>
      <c r="P65" s="277"/>
      <c r="Q65" s="277"/>
      <c r="R65" s="277"/>
      <c r="S65" s="278"/>
    </row>
    <row r="66" spans="2:19" ht="13" thickBot="1">
      <c r="B66" s="269"/>
      <c r="C66" s="270"/>
      <c r="D66" s="255"/>
      <c r="E66" s="256"/>
      <c r="F66" s="256"/>
      <c r="G66" s="257"/>
      <c r="H66" s="258"/>
      <c r="I66" s="259"/>
      <c r="J66" s="271"/>
      <c r="K66" s="272"/>
      <c r="L66" s="102"/>
      <c r="M66" s="279"/>
      <c r="N66" s="280"/>
      <c r="O66" s="280"/>
      <c r="P66" s="280"/>
      <c r="Q66" s="280"/>
      <c r="R66" s="280"/>
      <c r="S66" s="281"/>
    </row>
    <row r="67" spans="2:19" ht="13" thickBot="1">
      <c r="B67" s="269"/>
      <c r="C67" s="270"/>
      <c r="D67" s="255"/>
      <c r="E67" s="256"/>
      <c r="F67" s="256"/>
      <c r="G67" s="257"/>
      <c r="H67" s="258"/>
      <c r="I67" s="259"/>
      <c r="J67" s="271"/>
      <c r="K67" s="272"/>
      <c r="L67" s="102"/>
      <c r="M67" s="102"/>
      <c r="N67" s="102"/>
      <c r="O67" s="102"/>
      <c r="P67" s="102"/>
      <c r="Q67" s="102"/>
      <c r="R67" s="102"/>
      <c r="S67" s="102"/>
    </row>
    <row r="68" spans="2:19" ht="12.5">
      <c r="B68" s="269"/>
      <c r="C68" s="270"/>
      <c r="D68" s="255"/>
      <c r="E68" s="256"/>
      <c r="F68" s="256"/>
      <c r="G68" s="257"/>
      <c r="H68" s="258"/>
      <c r="I68" s="259"/>
      <c r="J68" s="271"/>
      <c r="K68" s="272"/>
      <c r="L68" s="102"/>
      <c r="M68" s="282" t="s">
        <v>7</v>
      </c>
      <c r="N68" s="283"/>
      <c r="O68" s="283"/>
      <c r="P68" s="283"/>
      <c r="Q68" s="283"/>
      <c r="R68" s="283"/>
      <c r="S68" s="284"/>
    </row>
    <row r="69" spans="2:19" ht="12.5">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75" priority="6"/>
  </conditionalFormatting>
  <conditionalFormatting sqref="H22:H38">
    <cfRule type="duplicateValues" dxfId="74" priority="4"/>
    <cfRule type="expression" dxfId="73" priority="5">
      <formula>$G22</formula>
    </cfRule>
  </conditionalFormatting>
  <conditionalFormatting sqref="M22:M38">
    <cfRule type="duplicateValues" dxfId="72" priority="3"/>
  </conditionalFormatting>
  <conditionalFormatting sqref="Q22:Q27">
    <cfRule type="duplicateValues" dxfId="71" priority="2"/>
  </conditionalFormatting>
  <conditionalFormatting sqref="Q33:Q38">
    <cfRule type="duplicateValues" dxfId="70" priority="1"/>
  </conditionalFormatting>
  <dataValidations count="1">
    <dataValidation type="list" allowBlank="1" sqref="H43:I43 H44:H144" xr:uid="{77B1C803-F4D9-469D-A429-F0BE91CF52A9}">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BA899-CFDD-4E3A-B60A-76000D8A30C4}">
  <sheetPr>
    <outlinePr summaryBelow="0" summaryRight="0"/>
  </sheetPr>
  <dimension ref="B2:S144"/>
  <sheetViews>
    <sheetView showGridLines="0" topLeftCell="A6" zoomScaleNormal="100" workbookViewId="0">
      <selection activeCell="V15" sqref="V15"/>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108</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SUMIF(Mar!$H$43:$H$144,$M22,Mar!$D$43:$D$144))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SUMIF(Mar!$H$43:$H$144,$M23,Mar!$D$43:$D$144))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SUMIF(Mar!$H$43:$H$144,$M24,Mar!$D$43:$D$144))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SUMIF(Mar!$H$43:$H$144,$M25,Mar!$D$43:$D$144))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SUMIF(Mar!$H$43:$H$144,$M26,Mar!$D$43:$D$144))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SUMIF(Mar!$H$43:$H$144,$M27,Mar!$D$43:$D$144))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SUMIF(Mar!$H$43:$H$144,$M28,Mar!$D$43:$D$144))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SUMIF(Mar!$H$43:$H$144,$M29,Mar!$D$43:$D$144))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SUMIF(Mar!$H$43:$H$144,$M30,Mar!$D$43:$D$144))</f>
        <v>0</v>
      </c>
      <c r="P30" s="102"/>
    </row>
    <row r="31" spans="2:19" ht="16" thickBot="1">
      <c r="F31" s="102"/>
      <c r="G31" s="128"/>
      <c r="H31" s="214">
        <f>Config!$D$18</f>
        <v>10</v>
      </c>
      <c r="I31" s="97"/>
      <c r="J31" s="7"/>
      <c r="K31" s="12"/>
      <c r="L31" s="102"/>
      <c r="M31" s="213">
        <f>Config!$F$18</f>
        <v>10</v>
      </c>
      <c r="N31" s="126"/>
      <c r="O31" s="204">
        <f>IF(ISBLANK($M31), "", SUMIF(Mar!$H$43:$H$144,$M31,Mar!$D$43:$D$144))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SUMIF(Mar!$H$43:$H$144,$M32,Mar!$D$43:$D$144))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SUMIF(Mar!$H$43:$H$144,$M33,Mar!$D$43:$D$144))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SUMIF(Mar!$H$43:$H$144,$M34,Mar!$D$43:$D$144))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SUMIF(Mar!$H$43:$H$144,$M35,Mar!$D$43:$D$144))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SUMIF(Mar!$H$43:$H$144,$M36,Mar!$D$43:$D$144))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SUMIF(Mar!$H$43:$H$144,$M37,Mar!$D$43:$D$144))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SUMIF(Mar!$H$43:$H$144,$M38,Mar!$D$43:$D$144))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69" priority="6"/>
  </conditionalFormatting>
  <conditionalFormatting sqref="H22:H38">
    <cfRule type="duplicateValues" dxfId="68" priority="4"/>
    <cfRule type="expression" dxfId="67" priority="5">
      <formula>$G22</formula>
    </cfRule>
  </conditionalFormatting>
  <conditionalFormatting sqref="M22:M38">
    <cfRule type="duplicateValues" dxfId="66" priority="3"/>
  </conditionalFormatting>
  <conditionalFormatting sqref="Q22:Q27">
    <cfRule type="duplicateValues" dxfId="65" priority="2"/>
  </conditionalFormatting>
  <conditionalFormatting sqref="Q33:Q38">
    <cfRule type="duplicateValues" dxfId="64" priority="1"/>
  </conditionalFormatting>
  <dataValidations count="1">
    <dataValidation type="list" allowBlank="1" sqref="H43:I43 H44:H144" xr:uid="{20840C01-C2A1-45A4-8267-340909A7ABB4}">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8337-3D6D-4232-9660-1BACBC700FAC}">
  <sheetPr>
    <outlinePr summaryBelow="0" summaryRight="0"/>
  </sheetPr>
  <dimension ref="B2:S144"/>
  <sheetViews>
    <sheetView showGridLines="0" topLeftCell="A7" zoomScaleNormal="100" workbookViewId="0">
      <selection activeCell="W15" sqref="W15"/>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109</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SUMIF(Abr!$H$43:$H$144,$M22,Abr!$D$43:$D$144))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SUMIF(Abr!$H$43:$H$144,$M23,Abr!$D$43:$D$144))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SUMIF(Abr!$H$43:$H$144,$M24,Abr!$D$43:$D$144))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SUMIF(Abr!$H$43:$H$144,$M25,Abr!$D$43:$D$144))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SUMIF(Abr!$H$43:$H$144,$M26,Abr!$D$43:$D$144))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SUMIF(Abr!$H$43:$H$144,$M27,Abr!$D$43:$D$144))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SUMIF(Abr!$H$43:$H$144,$M28,Abr!$D$43:$D$144))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SUMIF(Abr!$H$43:$H$144,$M29,Abr!$D$43:$D$144))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SUMIF(Abr!$H$43:$H$144,$M30,Abr!$D$43:$D$144))</f>
        <v>0</v>
      </c>
      <c r="P30" s="102"/>
    </row>
    <row r="31" spans="2:19" ht="16" thickBot="1">
      <c r="F31" s="102"/>
      <c r="G31" s="128"/>
      <c r="H31" s="214">
        <f>Config!$D$18</f>
        <v>10</v>
      </c>
      <c r="I31" s="97"/>
      <c r="J31" s="7"/>
      <c r="K31" s="12"/>
      <c r="L31" s="102"/>
      <c r="M31" s="213">
        <f>Config!$F$18</f>
        <v>10</v>
      </c>
      <c r="N31" s="126"/>
      <c r="O31" s="204">
        <f>IF(ISBLANK($M31), "", SUMIF(Abr!$H$43:$H$144,$M31,Abr!$D$43:$D$144))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SUMIF(Abr!$H$43:$H$144,$M32,Abr!$D$43:$D$144))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SUMIF(Abr!$H$43:$H$144,$M33,Abr!$D$43:$D$144))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SUMIF(Abr!$H$43:$H$144,$M34,Abr!$D$43:$D$144))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SUMIF(Abr!$H$43:$H$144,$M35,Abr!$D$43:$D$144))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SUMIF(Abr!$H$43:$H$144,$M36,Abr!$D$43:$D$144))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SUMIF(Abr!$H$43:$H$144,$M37,Abr!$D$43:$D$144))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SUMIF(Abr!$H$43:$H$144,$M38,Abr!$D$43:$D$144))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5">
      <c r="B58" s="269"/>
      <c r="C58" s="270"/>
      <c r="D58" s="255"/>
      <c r="E58" s="256"/>
      <c r="F58" s="256"/>
      <c r="G58" s="257"/>
      <c r="H58" s="258"/>
      <c r="I58" s="259"/>
      <c r="J58" s="271"/>
      <c r="K58" s="272"/>
      <c r="L58" s="102"/>
    </row>
    <row r="59" spans="2:19" ht="12.5">
      <c r="B59" s="269"/>
      <c r="C59" s="270"/>
      <c r="D59" s="255"/>
      <c r="E59" s="256"/>
      <c r="F59" s="256"/>
      <c r="G59" s="257"/>
      <c r="H59" s="258"/>
      <c r="I59" s="259"/>
      <c r="J59" s="271"/>
      <c r="K59" s="272"/>
      <c r="L59" s="102"/>
    </row>
    <row r="60" spans="2:19" ht="12.5">
      <c r="B60" s="269"/>
      <c r="C60" s="270"/>
      <c r="D60" s="255"/>
      <c r="E60" s="256"/>
      <c r="F60" s="256"/>
      <c r="G60" s="257"/>
      <c r="H60" s="258"/>
      <c r="I60" s="259"/>
      <c r="J60" s="271"/>
      <c r="K60" s="272"/>
      <c r="L60" s="102"/>
    </row>
    <row r="61" spans="2:19" ht="13" thickBot="1">
      <c r="B61" s="269"/>
      <c r="C61" s="270"/>
      <c r="D61" s="255"/>
      <c r="E61" s="256"/>
      <c r="F61" s="256"/>
      <c r="G61" s="257"/>
      <c r="H61" s="258"/>
      <c r="I61" s="259"/>
      <c r="J61" s="271"/>
      <c r="K61" s="272"/>
      <c r="L61" s="102"/>
    </row>
    <row r="62" spans="2:19" ht="12.5">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5">
      <c r="B64" s="269"/>
      <c r="C64" s="270"/>
      <c r="D64" s="255"/>
      <c r="E64" s="256"/>
      <c r="F64" s="256"/>
      <c r="G64" s="257"/>
      <c r="H64" s="258"/>
      <c r="I64" s="259"/>
      <c r="J64" s="271"/>
      <c r="K64" s="272"/>
      <c r="L64" s="102"/>
      <c r="M64" s="276"/>
      <c r="N64" s="277"/>
      <c r="O64" s="277"/>
      <c r="P64" s="277"/>
      <c r="Q64" s="277"/>
      <c r="R64" s="277"/>
      <c r="S64" s="278"/>
    </row>
    <row r="65" spans="2:19" ht="12.5">
      <c r="B65" s="269"/>
      <c r="C65" s="270"/>
      <c r="D65" s="255"/>
      <c r="E65" s="256"/>
      <c r="F65" s="256"/>
      <c r="G65" s="257"/>
      <c r="H65" s="258"/>
      <c r="I65" s="259"/>
      <c r="J65" s="271"/>
      <c r="K65" s="272"/>
      <c r="L65" s="102"/>
      <c r="M65" s="276"/>
      <c r="N65" s="277"/>
      <c r="O65" s="277"/>
      <c r="P65" s="277"/>
      <c r="Q65" s="277"/>
      <c r="R65" s="277"/>
      <c r="S65" s="278"/>
    </row>
    <row r="66" spans="2:19" ht="13" thickBot="1">
      <c r="B66" s="269"/>
      <c r="C66" s="270"/>
      <c r="D66" s="255"/>
      <c r="E66" s="256"/>
      <c r="F66" s="256"/>
      <c r="G66" s="257"/>
      <c r="H66" s="258"/>
      <c r="I66" s="259"/>
      <c r="J66" s="271"/>
      <c r="K66" s="272"/>
      <c r="L66" s="102"/>
      <c r="M66" s="279"/>
      <c r="N66" s="280"/>
      <c r="O66" s="280"/>
      <c r="P66" s="280"/>
      <c r="Q66" s="280"/>
      <c r="R66" s="280"/>
      <c r="S66" s="281"/>
    </row>
    <row r="67" spans="2:19" ht="13" thickBot="1">
      <c r="B67" s="269"/>
      <c r="C67" s="270"/>
      <c r="D67" s="255"/>
      <c r="E67" s="256"/>
      <c r="F67" s="256"/>
      <c r="G67" s="257"/>
      <c r="H67" s="258"/>
      <c r="I67" s="259"/>
      <c r="J67" s="271"/>
      <c r="K67" s="272"/>
      <c r="L67" s="102"/>
      <c r="M67" s="102"/>
      <c r="N67" s="102"/>
      <c r="O67" s="102"/>
      <c r="P67" s="102"/>
      <c r="Q67" s="102"/>
      <c r="R67" s="102"/>
      <c r="S67" s="102"/>
    </row>
    <row r="68" spans="2:19" ht="12.5">
      <c r="B68" s="269"/>
      <c r="C68" s="270"/>
      <c r="D68" s="255"/>
      <c r="E68" s="256"/>
      <c r="F68" s="256"/>
      <c r="G68" s="257"/>
      <c r="H68" s="258"/>
      <c r="I68" s="259"/>
      <c r="J68" s="271"/>
      <c r="K68" s="272"/>
      <c r="L68" s="102"/>
      <c r="M68" s="282" t="s">
        <v>7</v>
      </c>
      <c r="N68" s="283"/>
      <c r="O68" s="283"/>
      <c r="P68" s="283"/>
      <c r="Q68" s="283"/>
      <c r="R68" s="283"/>
      <c r="S68" s="284"/>
    </row>
    <row r="69" spans="2:19" ht="12.5">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63" priority="6"/>
  </conditionalFormatting>
  <conditionalFormatting sqref="H22:H38">
    <cfRule type="duplicateValues" dxfId="62" priority="4"/>
    <cfRule type="expression" dxfId="61" priority="5">
      <formula>$G22</formula>
    </cfRule>
  </conditionalFormatting>
  <conditionalFormatting sqref="M22:M38">
    <cfRule type="duplicateValues" dxfId="60" priority="3"/>
  </conditionalFormatting>
  <conditionalFormatting sqref="Q22:Q27">
    <cfRule type="duplicateValues" dxfId="59" priority="2"/>
  </conditionalFormatting>
  <conditionalFormatting sqref="Q33:Q38">
    <cfRule type="duplicateValues" dxfId="58" priority="1"/>
  </conditionalFormatting>
  <dataValidations count="1">
    <dataValidation type="list" allowBlank="1" sqref="H43:I43 H44:H144" xr:uid="{8BA0DC13-3D0C-426E-B0E9-6F555F7593D7}">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D3C5-1008-43E1-A2DD-71E1E0E6BFF6}">
  <sheetPr>
    <outlinePr summaryBelow="0" summaryRight="0"/>
  </sheetPr>
  <dimension ref="B2:S144"/>
  <sheetViews>
    <sheetView showGridLines="0" topLeftCell="A33" zoomScaleNormal="100" workbookViewId="0">
      <selection activeCell="B9" sqref="B9:D10"/>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110</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SUMIF(May!$H$43:$H$144,$M22,May!$D$43:$D$144))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SUMIF(May!$H$43:$H$144,$M23,May!$D$43:$D$144))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SUMIF(May!$H$43:$H$144,$M24,May!$D$43:$D$144))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SUMIF(May!$H$43:$H$144,$M25,May!$D$43:$D$144))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SUMIF(May!$H$43:$H$144,$M26,May!$D$43:$D$144))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SUMIF(May!$H$43:$H$144,$M27,May!$D$43:$D$144))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SUMIF(May!$H$43:$H$144,$M28,May!$D$43:$D$144))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SUMIF(May!$H$43:$H$144,$M29,May!$D$43:$D$144))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SUMIF(May!$H$43:$H$144,$M30,May!$D$43:$D$144))</f>
        <v>0</v>
      </c>
      <c r="P30" s="102"/>
    </row>
    <row r="31" spans="2:19" ht="16" thickBot="1">
      <c r="F31" s="102"/>
      <c r="G31" s="128"/>
      <c r="H31" s="214">
        <f>Config!$D$18</f>
        <v>10</v>
      </c>
      <c r="I31" s="97"/>
      <c r="J31" s="7"/>
      <c r="K31" s="12"/>
      <c r="L31" s="102"/>
      <c r="M31" s="213">
        <f>Config!$F$18</f>
        <v>10</v>
      </c>
      <c r="N31" s="126"/>
      <c r="O31" s="204">
        <f>IF(ISBLANK($M31), "", SUMIF(May!$H$43:$H$144,$M31,May!$D$43:$D$144))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SUMIF(May!$H$43:$H$144,$M32,May!$D$43:$D$144))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SUMIF(May!$H$43:$H$144,$M33,May!$D$43:$D$144))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SUMIF(May!$H$43:$H$144,$M34,May!$D$43:$D$144))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SUMIF(May!$H$43:$H$144,$M35,May!$D$43:$D$144))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SUMIF(May!$H$43:$H$144,$M36,May!$D$43:$D$144))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SUMIF(May!$H$43:$H$144,$M37,May!$D$43:$D$144))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SUMIF(May!$H$43:$H$144,$M38,May!$D$43:$D$144))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5">
      <c r="B58" s="269"/>
      <c r="C58" s="270"/>
      <c r="D58" s="255"/>
      <c r="E58" s="256"/>
      <c r="F58" s="256"/>
      <c r="G58" s="257"/>
      <c r="H58" s="258"/>
      <c r="I58" s="259"/>
      <c r="J58" s="271"/>
      <c r="K58" s="272"/>
      <c r="L58" s="102"/>
    </row>
    <row r="59" spans="2:19" ht="12.5">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57" priority="6"/>
  </conditionalFormatting>
  <conditionalFormatting sqref="H22:H38">
    <cfRule type="duplicateValues" dxfId="56" priority="4"/>
    <cfRule type="expression" dxfId="55" priority="5">
      <formula>$G22</formula>
    </cfRule>
  </conditionalFormatting>
  <conditionalFormatting sqref="M22:M38">
    <cfRule type="duplicateValues" dxfId="54" priority="3"/>
  </conditionalFormatting>
  <conditionalFormatting sqref="Q22:Q27">
    <cfRule type="duplicateValues" dxfId="53" priority="2"/>
  </conditionalFormatting>
  <conditionalFormatting sqref="Q33:Q38">
    <cfRule type="duplicateValues" dxfId="52" priority="1"/>
  </conditionalFormatting>
  <dataValidations count="1">
    <dataValidation type="list" allowBlank="1" sqref="H43:I43 H44:H144" xr:uid="{7CEB6DE4-38A1-4880-B4E2-D70BA7947BD2}">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B10BF-107F-4895-98AD-97D0E832AF48}">
  <sheetPr>
    <outlinePr summaryBelow="0" summaryRight="0"/>
  </sheetPr>
  <dimension ref="B2:S144"/>
  <sheetViews>
    <sheetView showGridLines="0" topLeftCell="A5" zoomScaleNormal="100" workbookViewId="0">
      <selection activeCell="U26" sqref="U26"/>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117</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SUMIF(Jun!$H$43:$H$144,$M22,Jun!$D$43:$D$144))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SUMIF(Jun!$H$43:$H$144,$M23,Jun!$D$43:$D$144))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SUMIF(Jun!$H$43:$H$144,$M24,Jun!$D$43:$D$144))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SUMIF(Jun!$H$43:$H$144,$M25,Jun!$D$43:$D$144))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SUMIF(Jun!$H$43:$H$144,$M26,Jun!$D$43:$D$144))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SUMIF(Jun!$H$43:$H$144,$M27,Jun!$D$43:$D$144))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SUMIF(Jun!$H$43:$H$144,$M28,Jun!$D$43:$D$144))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SUMIF(Jun!$H$43:$H$144,$M29,Jun!$D$43:$D$144))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SUMIF(Jun!$H$43:$H$144,$M30,Jun!$D$43:$D$144))</f>
        <v>0</v>
      </c>
      <c r="P30" s="102"/>
    </row>
    <row r="31" spans="2:19" ht="16" thickBot="1">
      <c r="F31" s="102"/>
      <c r="G31" s="128"/>
      <c r="H31" s="214">
        <f>Config!$D$18</f>
        <v>10</v>
      </c>
      <c r="I31" s="97"/>
      <c r="J31" s="7"/>
      <c r="K31" s="12"/>
      <c r="L31" s="102"/>
      <c r="M31" s="213">
        <f>Config!$F$18</f>
        <v>10</v>
      </c>
      <c r="N31" s="126"/>
      <c r="O31" s="204">
        <f>IF(ISBLANK($M31), "", SUMIF(Jun!$H$43:$H$144,$M31,Jun!$D$43:$D$144))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SUMIF(Jun!$H$43:$H$144,$M32,Jun!$D$43:$D$144))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SUMIF(Jun!$H$43:$H$144,$M33,Jun!$D$43:$D$144))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SUMIF(Jun!$H$43:$H$144,$M34,Jun!$D$43:$D$144))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SUMIF(Jun!$H$43:$H$144,$M35,Jun!$D$43:$D$144))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SUMIF(Jun!$H$43:$H$144,$M36,Jun!$D$43:$D$144))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SUMIF(Jun!$H$43:$H$144,$M37,Jun!$D$43:$D$144))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SUMIF(Jun!$H$43:$H$144,$M38,Jun!$D$43:$D$144))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51" priority="6"/>
  </conditionalFormatting>
  <conditionalFormatting sqref="H22:H38">
    <cfRule type="duplicateValues" dxfId="50" priority="4"/>
    <cfRule type="expression" dxfId="49" priority="5">
      <formula>$G22</formula>
    </cfRule>
  </conditionalFormatting>
  <conditionalFormatting sqref="M22:M38">
    <cfRule type="duplicateValues" dxfId="48" priority="3"/>
  </conditionalFormatting>
  <conditionalFormatting sqref="Q22:Q27">
    <cfRule type="duplicateValues" dxfId="47" priority="2"/>
  </conditionalFormatting>
  <conditionalFormatting sqref="Q33:Q38">
    <cfRule type="duplicateValues" dxfId="46" priority="1"/>
  </conditionalFormatting>
  <dataValidations count="1">
    <dataValidation type="list" allowBlank="1" sqref="H43:I43 H44:H144" xr:uid="{282344B0-FEE1-4079-8041-DDFB55FF0E1C}">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AEA6-8E5A-4C48-8F8B-595C36F55135}">
  <sheetPr>
    <outlinePr summaryBelow="0" summaryRight="0"/>
  </sheetPr>
  <dimension ref="B2:S144"/>
  <sheetViews>
    <sheetView showGridLines="0" topLeftCell="A10" zoomScaleNormal="100" workbookViewId="0">
      <selection activeCell="U17" sqref="U17"/>
    </sheetView>
  </sheetViews>
  <sheetFormatPr baseColWidth="10" defaultColWidth="12.7265625" defaultRowHeight="15.75" customHeight="1"/>
  <cols>
    <col min="1" max="1" width="2.7265625" style="98" customWidth="1"/>
    <col min="2" max="2" width="15.7265625" style="98" customWidth="1"/>
    <col min="3" max="3" width="12.7265625" style="98" customWidth="1"/>
    <col min="4" max="4" width="13" style="98" customWidth="1"/>
    <col min="5" max="5" width="9.81640625" style="98" bestFit="1" customWidth="1"/>
    <col min="6" max="6" width="2.7265625" style="98" customWidth="1"/>
    <col min="7" max="7" width="3.1796875" style="98" customWidth="1"/>
    <col min="8" max="8" width="13.1796875" style="98" customWidth="1"/>
    <col min="9" max="9" width="13.81640625" style="98" customWidth="1"/>
    <col min="10" max="11" width="9.81640625" style="98" bestFit="1" customWidth="1"/>
    <col min="12" max="12" width="2.7265625" style="98" customWidth="1"/>
    <col min="13" max="13" width="15.7265625" style="98" customWidth="1"/>
    <col min="14" max="14" width="16.1796875" style="98" customWidth="1"/>
    <col min="15" max="15" width="9.1796875" style="98" customWidth="1"/>
    <col min="16" max="16" width="2.7265625" style="98" customWidth="1"/>
    <col min="17" max="17" width="19.1796875" style="98" bestFit="1" customWidth="1"/>
    <col min="18" max="18" width="11.453125" style="98" customWidth="1"/>
    <col min="19" max="19" width="11" style="98" bestFit="1" customWidth="1"/>
    <col min="20" max="20" width="2.7265625" style="98" customWidth="1"/>
    <col min="21" max="21" width="15.1796875" style="98" customWidth="1"/>
    <col min="22" max="23" width="12.7265625" style="98"/>
    <col min="24" max="24" width="3.81640625" style="98" customWidth="1"/>
    <col min="25" max="16384" width="12.7265625" style="98"/>
  </cols>
  <sheetData>
    <row r="2" spans="2:4" ht="35">
      <c r="B2" s="80" t="s">
        <v>118</v>
      </c>
      <c r="C2" s="80"/>
      <c r="D2" s="80"/>
    </row>
    <row r="3" spans="2:4" ht="15.75" customHeight="1">
      <c r="B3" s="89" t="s">
        <v>160</v>
      </c>
      <c r="C3" s="82"/>
      <c r="D3" s="84"/>
    </row>
    <row r="4" spans="2:4" ht="15.75" customHeight="1">
      <c r="B4" s="205"/>
      <c r="C4" s="89" t="s">
        <v>158</v>
      </c>
      <c r="D4" s="83"/>
    </row>
    <row r="5" spans="2:4" ht="15.75" customHeight="1">
      <c r="B5" s="206"/>
      <c r="C5" s="89" t="s">
        <v>159</v>
      </c>
      <c r="D5" s="83"/>
    </row>
    <row r="6" spans="2:4" ht="15.75" customHeight="1">
      <c r="B6" s="85"/>
      <c r="C6" s="82"/>
      <c r="D6" s="82"/>
    </row>
    <row r="7" spans="2:4" ht="15.75" customHeight="1" thickBot="1">
      <c r="B7" s="102"/>
      <c r="C7" s="102"/>
      <c r="D7" s="102"/>
    </row>
    <row r="8" spans="2:4" ht="15.75" customHeight="1">
      <c r="B8" s="230" t="s">
        <v>9</v>
      </c>
      <c r="C8" s="231"/>
      <c r="D8" s="232"/>
    </row>
    <row r="9" spans="2:4" ht="15.75" customHeight="1">
      <c r="B9" s="233">
        <f>E29</f>
        <v>0</v>
      </c>
      <c r="C9" s="234"/>
      <c r="D9" s="235"/>
    </row>
    <row r="10" spans="2:4" ht="15.75" customHeight="1" thickBot="1">
      <c r="B10" s="236"/>
      <c r="C10" s="237"/>
      <c r="D10" s="238"/>
    </row>
    <row r="11" spans="2:4" ht="15.75" customHeight="1" thickBot="1">
      <c r="B11" s="102"/>
      <c r="C11" s="102"/>
      <c r="D11" s="102"/>
    </row>
    <row r="12" spans="2:4" ht="15.75" customHeight="1">
      <c r="B12" s="230" t="s">
        <v>8</v>
      </c>
      <c r="C12" s="231"/>
      <c r="D12" s="232"/>
    </row>
    <row r="13" spans="2:4" ht="15.75" customHeight="1">
      <c r="B13" s="233">
        <f>K39+O39+S28+S39</f>
        <v>0</v>
      </c>
      <c r="C13" s="234"/>
      <c r="D13" s="235"/>
    </row>
    <row r="14" spans="2:4" ht="15.75" customHeight="1" thickBot="1">
      <c r="B14" s="236"/>
      <c r="C14" s="237"/>
      <c r="D14" s="238"/>
    </row>
    <row r="15" spans="2:4" ht="15.75" customHeight="1" thickBot="1">
      <c r="B15" s="102"/>
      <c r="C15" s="102"/>
      <c r="D15" s="102"/>
    </row>
    <row r="16" spans="2:4" ht="15.75" customHeight="1">
      <c r="B16" s="230" t="s">
        <v>10</v>
      </c>
      <c r="C16" s="231"/>
      <c r="D16" s="232"/>
    </row>
    <row r="17" spans="2:19" ht="15.75" customHeight="1">
      <c r="B17" s="233">
        <f>B9-B13</f>
        <v>0</v>
      </c>
      <c r="C17" s="234"/>
      <c r="D17" s="235"/>
      <c r="E17" s="105"/>
      <c r="F17" s="102"/>
      <c r="G17" s="102"/>
      <c r="H17" s="102"/>
      <c r="I17" s="102"/>
      <c r="J17" s="102"/>
      <c r="K17" s="102"/>
      <c r="L17" s="102"/>
      <c r="M17" s="102"/>
      <c r="N17" s="102"/>
      <c r="O17" s="102"/>
      <c r="P17" s="102"/>
      <c r="Q17" s="102"/>
      <c r="R17" s="102"/>
      <c r="S17" s="102"/>
    </row>
    <row r="18" spans="2:19" ht="15.75" customHeight="1" thickBot="1">
      <c r="B18" s="236"/>
      <c r="C18" s="237"/>
      <c r="D18" s="238"/>
      <c r="E18" s="105"/>
      <c r="F18" s="102"/>
      <c r="G18" s="102"/>
      <c r="H18" s="102"/>
      <c r="I18" s="102"/>
      <c r="J18" s="102"/>
      <c r="K18" s="102"/>
      <c r="L18" s="102"/>
      <c r="M18" s="102"/>
      <c r="N18" s="102"/>
      <c r="O18" s="102"/>
      <c r="P18" s="102"/>
      <c r="Q18" s="102"/>
      <c r="R18" s="102"/>
      <c r="S18" s="102"/>
    </row>
    <row r="19" spans="2:19" ht="13.5" thickBot="1">
      <c r="B19" s="102"/>
      <c r="C19" s="102"/>
      <c r="D19" s="102"/>
      <c r="E19" s="102"/>
      <c r="F19" s="102"/>
      <c r="G19" s="102"/>
      <c r="H19" s="102"/>
      <c r="I19" s="102"/>
      <c r="J19" s="102"/>
      <c r="K19" s="102"/>
      <c r="L19" s="102"/>
      <c r="M19" s="107"/>
      <c r="N19" s="102"/>
      <c r="O19" s="102"/>
      <c r="P19" s="102"/>
      <c r="Q19" s="102"/>
      <c r="R19" s="102"/>
      <c r="S19" s="102"/>
    </row>
    <row r="20" spans="2:19" ht="16.5" customHeight="1">
      <c r="B20" s="220" t="s">
        <v>137</v>
      </c>
      <c r="C20" s="221"/>
      <c r="D20" s="221"/>
      <c r="E20" s="222"/>
      <c r="F20" s="102"/>
      <c r="G20" s="223" t="s">
        <v>139</v>
      </c>
      <c r="H20" s="224"/>
      <c r="I20" s="224"/>
      <c r="J20" s="224"/>
      <c r="K20" s="225"/>
      <c r="L20" s="102"/>
      <c r="M20" s="226" t="s">
        <v>140</v>
      </c>
      <c r="N20" s="221"/>
      <c r="O20" s="222"/>
      <c r="P20" s="102"/>
      <c r="Q20" s="227" t="s">
        <v>141</v>
      </c>
      <c r="R20" s="221"/>
      <c r="S20" s="222"/>
    </row>
    <row r="21" spans="2:19" ht="12.75" customHeight="1" thickBot="1">
      <c r="B21" s="108" t="s">
        <v>143</v>
      </c>
      <c r="C21" s="109" t="s">
        <v>144</v>
      </c>
      <c r="D21" s="109" t="s">
        <v>145</v>
      </c>
      <c r="E21" s="110" t="s">
        <v>146</v>
      </c>
      <c r="F21" s="111"/>
      <c r="G21" s="228" t="s">
        <v>143</v>
      </c>
      <c r="H21" s="229"/>
      <c r="I21" s="112" t="s">
        <v>144</v>
      </c>
      <c r="J21" s="112" t="s">
        <v>147</v>
      </c>
      <c r="K21" s="113" t="s">
        <v>148</v>
      </c>
      <c r="L21" s="102"/>
      <c r="M21" s="114" t="s">
        <v>143</v>
      </c>
      <c r="N21" s="115" t="s">
        <v>145</v>
      </c>
      <c r="O21" s="116" t="s">
        <v>149</v>
      </c>
      <c r="P21" s="117"/>
      <c r="Q21" s="118" t="s">
        <v>143</v>
      </c>
      <c r="R21" s="119" t="s">
        <v>150</v>
      </c>
      <c r="S21" s="120" t="s">
        <v>151</v>
      </c>
    </row>
    <row r="22" spans="2:19" ht="15.5">
      <c r="B22" s="213" t="str">
        <f>Config!$B$9</f>
        <v>Sueldo</v>
      </c>
      <c r="C22" s="122"/>
      <c r="D22" s="123"/>
      <c r="E22" s="124"/>
      <c r="F22" s="102"/>
      <c r="G22" s="125" t="b">
        <v>0</v>
      </c>
      <c r="H22" s="214" t="str">
        <f>Config!$D$9</f>
        <v>Renta</v>
      </c>
      <c r="I22" s="97"/>
      <c r="J22" s="10"/>
      <c r="K22" s="11"/>
      <c r="L22" s="102"/>
      <c r="M22" s="215" t="str">
        <f>Config!$F$9</f>
        <v>Supermercado</v>
      </c>
      <c r="N22" s="123"/>
      <c r="O22" s="203">
        <f>IF(ISBLANK($M22), "", SUMIF(Jul!$H$43:$H$144,$M22,Jul!$D$43:$D$144))</f>
        <v>0</v>
      </c>
      <c r="P22" s="102"/>
      <c r="Q22" s="213" t="str">
        <f>Config!$H$9</f>
        <v>Universidad</v>
      </c>
      <c r="R22" s="123"/>
      <c r="S22" s="124"/>
    </row>
    <row r="23" spans="2:19" ht="15.5">
      <c r="B23" s="213" t="str">
        <f>Config!$B$10</f>
        <v>Ventas</v>
      </c>
      <c r="C23" s="122"/>
      <c r="D23" s="126"/>
      <c r="E23" s="127"/>
      <c r="F23" s="102"/>
      <c r="G23" s="128" t="b">
        <v>0</v>
      </c>
      <c r="H23" s="214" t="str">
        <f>Config!$D$10</f>
        <v>Electricidad</v>
      </c>
      <c r="I23" s="97"/>
      <c r="J23" s="8"/>
      <c r="K23" s="9"/>
      <c r="L23" s="102"/>
      <c r="M23" s="213" t="str">
        <f>Config!$F$10</f>
        <v>Domicilios</v>
      </c>
      <c r="N23" s="126"/>
      <c r="O23" s="204">
        <f>IF(ISBLANK($M23), "", SUMIF(Jul!$H$43:$H$144,$M23,Jul!$D$43:$D$144))</f>
        <v>0</v>
      </c>
      <c r="P23" s="102"/>
      <c r="Q23" s="213" t="str">
        <f>Config!$H$10</f>
        <v>Carro</v>
      </c>
      <c r="R23" s="126"/>
      <c r="S23" s="127"/>
    </row>
    <row r="24" spans="2:19" ht="15.5">
      <c r="B24" s="213" t="str">
        <f>Config!$B$11</f>
        <v>Otros Ingresos</v>
      </c>
      <c r="C24" s="122"/>
      <c r="D24" s="126"/>
      <c r="E24" s="127"/>
      <c r="F24" s="102"/>
      <c r="G24" s="128" t="b">
        <v>0</v>
      </c>
      <c r="H24" s="214" t="str">
        <f>Config!$D$11</f>
        <v>Agua</v>
      </c>
      <c r="I24" s="97"/>
      <c r="J24" s="8"/>
      <c r="K24" s="9"/>
      <c r="L24" s="102"/>
      <c r="M24" s="213" t="str">
        <f>Config!$F$11</f>
        <v>Compras</v>
      </c>
      <c r="N24" s="126"/>
      <c r="O24" s="204">
        <f>IF(ISBLANK($M24), "", SUMIF(Jul!$H$43:$H$144,$M24,Jul!$D$43:$D$144))</f>
        <v>0</v>
      </c>
      <c r="P24" s="102"/>
      <c r="Q24" s="213" t="str">
        <f>Config!$H$11</f>
        <v>Vacaciones</v>
      </c>
      <c r="R24" s="126"/>
      <c r="S24" s="127"/>
    </row>
    <row r="25" spans="2:19" ht="15.5">
      <c r="B25" s="213">
        <f>Config!$B$12</f>
        <v>4</v>
      </c>
      <c r="C25" s="122"/>
      <c r="D25" s="126"/>
      <c r="E25" s="127"/>
      <c r="F25" s="102"/>
      <c r="G25" s="128" t="b">
        <v>0</v>
      </c>
      <c r="H25" s="214" t="str">
        <f>Config!$D$12</f>
        <v>Gas</v>
      </c>
      <c r="I25" s="97"/>
      <c r="J25" s="8"/>
      <c r="K25" s="9"/>
      <c r="L25" s="102"/>
      <c r="M25" s="213" t="str">
        <f>Config!$F$12</f>
        <v>Rappi</v>
      </c>
      <c r="N25" s="126"/>
      <c r="O25" s="204">
        <f>IF(ISBLANK($M25), "", SUMIF(Jul!$H$43:$H$144,$M25,Jul!$D$43:$D$144))</f>
        <v>0</v>
      </c>
      <c r="P25" s="102"/>
      <c r="Q25" s="213">
        <f>Config!$H$12</f>
        <v>4</v>
      </c>
      <c r="R25" s="126"/>
      <c r="S25" s="127"/>
    </row>
    <row r="26" spans="2:19" ht="15.5">
      <c r="B26" s="213">
        <f>Config!$B$13</f>
        <v>5</v>
      </c>
      <c r="C26" s="122"/>
      <c r="D26" s="126"/>
      <c r="E26" s="127"/>
      <c r="F26" s="102"/>
      <c r="G26" s="128" t="b">
        <v>0</v>
      </c>
      <c r="H26" s="214" t="str">
        <f>Config!$D$13</f>
        <v>Teléfono</v>
      </c>
      <c r="I26" s="97"/>
      <c r="J26" s="8"/>
      <c r="K26" s="9"/>
      <c r="L26" s="102"/>
      <c r="M26" s="213" t="str">
        <f>Config!$F$13</f>
        <v>Bar</v>
      </c>
      <c r="N26" s="126"/>
      <c r="O26" s="204">
        <f>IF(ISBLANK($M26), "", SUMIF(Jul!$H$43:$H$144,$M26,Jul!$D$43:$D$144))</f>
        <v>0</v>
      </c>
      <c r="P26" s="102"/>
      <c r="Q26" s="213">
        <f>Config!$H$13</f>
        <v>5</v>
      </c>
      <c r="R26" s="126"/>
      <c r="S26" s="127"/>
    </row>
    <row r="27" spans="2:19" ht="15.5">
      <c r="B27" s="213">
        <f>Config!$B$14</f>
        <v>6</v>
      </c>
      <c r="C27" s="122"/>
      <c r="D27" s="126"/>
      <c r="E27" s="127"/>
      <c r="F27" s="102"/>
      <c r="G27" s="128" t="b">
        <v>0</v>
      </c>
      <c r="H27" s="214" t="str">
        <f>Config!$D$14</f>
        <v>Internet</v>
      </c>
      <c r="I27" s="97"/>
      <c r="J27" s="8"/>
      <c r="K27" s="9"/>
      <c r="L27" s="102"/>
      <c r="M27" s="213" t="str">
        <f>Config!$F$14</f>
        <v>Salud</v>
      </c>
      <c r="N27" s="126"/>
      <c r="O27" s="204">
        <f>IF(ISBLANK($M27), "", SUMIF(Jul!$H$43:$H$144,$M27,Jul!$D$43:$D$144))</f>
        <v>0</v>
      </c>
      <c r="P27" s="102"/>
      <c r="Q27" s="213">
        <f>Config!$H$14</f>
        <v>6</v>
      </c>
      <c r="R27" s="126"/>
      <c r="S27" s="127"/>
    </row>
    <row r="28" spans="2:19" ht="16" thickBot="1">
      <c r="B28" s="213">
        <f>Config!$B$15</f>
        <v>7</v>
      </c>
      <c r="C28" s="129"/>
      <c r="D28" s="130"/>
      <c r="E28" s="131"/>
      <c r="F28" s="102"/>
      <c r="G28" s="128"/>
      <c r="H28" s="214" t="str">
        <f>Config!$D$15</f>
        <v>Gimnasio</v>
      </c>
      <c r="I28" s="97"/>
      <c r="J28" s="8"/>
      <c r="K28" s="9"/>
      <c r="L28" s="102"/>
      <c r="M28" s="213" t="str">
        <f>Config!$F$15</f>
        <v>Entretenimiento</v>
      </c>
      <c r="N28" s="126"/>
      <c r="O28" s="204">
        <f>IF(ISBLANK($M28), "", SUMIF(Jul!$H$43:$H$144,$M28,Jul!$D$43:$D$144))</f>
        <v>0</v>
      </c>
      <c r="P28" s="102"/>
      <c r="Q28" s="132" t="s">
        <v>2</v>
      </c>
      <c r="R28" s="133">
        <f t="shared" ref="R28:S28" si="0">SUM(R22:R27)</f>
        <v>0</v>
      </c>
      <c r="S28" s="134">
        <f t="shared" si="0"/>
        <v>0</v>
      </c>
    </row>
    <row r="29" spans="2:19" ht="16" thickBot="1">
      <c r="B29" s="135" t="s">
        <v>2</v>
      </c>
      <c r="C29" s="136"/>
      <c r="D29" s="137">
        <f t="shared" ref="D29:E29" si="1">SUM(D22:D28)</f>
        <v>0</v>
      </c>
      <c r="E29" s="138">
        <f t="shared" si="1"/>
        <v>0</v>
      </c>
      <c r="F29" s="102"/>
      <c r="G29" s="128"/>
      <c r="H29" s="214" t="str">
        <f>Config!$D$16</f>
        <v>Seguro Carro</v>
      </c>
      <c r="I29" s="97"/>
      <c r="J29" s="8"/>
      <c r="K29" s="9"/>
      <c r="L29" s="102"/>
      <c r="M29" s="213" t="str">
        <f>Config!$F$16</f>
        <v>Cine</v>
      </c>
      <c r="N29" s="126"/>
      <c r="O29" s="204">
        <f>IF(ISBLANK($M29), "", SUMIF(Jul!$H$43:$H$144,$M29,Jul!$D$43:$D$144))</f>
        <v>0</v>
      </c>
      <c r="P29" s="102"/>
      <c r="Q29" s="102"/>
      <c r="R29" s="102"/>
      <c r="S29" s="102"/>
    </row>
    <row r="30" spans="2:19" ht="16" thickBot="1">
      <c r="B30" s="102"/>
      <c r="C30" s="102"/>
      <c r="D30" s="139"/>
      <c r="E30" s="139"/>
      <c r="F30" s="102"/>
      <c r="G30" s="128"/>
      <c r="H30" s="214">
        <f>Config!$D$17</f>
        <v>9</v>
      </c>
      <c r="I30" s="97"/>
      <c r="J30" s="7"/>
      <c r="K30" s="12"/>
      <c r="L30" s="102"/>
      <c r="M30" s="213" t="str">
        <f>Config!$F$17</f>
        <v>Casa</v>
      </c>
      <c r="N30" s="126"/>
      <c r="O30" s="204">
        <f>IF(ISBLANK($M30), "", SUMIF(Jul!$H$43:$H$144,$M30,Jul!$D$43:$D$144))</f>
        <v>0</v>
      </c>
      <c r="P30" s="102"/>
    </row>
    <row r="31" spans="2:19" ht="16" thickBot="1">
      <c r="F31" s="102"/>
      <c r="G31" s="128"/>
      <c r="H31" s="214">
        <f>Config!$D$18</f>
        <v>10</v>
      </c>
      <c r="I31" s="97"/>
      <c r="J31" s="7"/>
      <c r="K31" s="12"/>
      <c r="L31" s="102"/>
      <c r="M31" s="213">
        <f>Config!$F$18</f>
        <v>10</v>
      </c>
      <c r="N31" s="126"/>
      <c r="O31" s="204">
        <f>IF(ISBLANK($M31), "", SUMIF(Jul!$H$43:$H$144,$M31,Jul!$D$43:$D$144))</f>
        <v>0</v>
      </c>
      <c r="P31" s="102"/>
      <c r="Q31" s="227" t="s">
        <v>142</v>
      </c>
      <c r="R31" s="221"/>
      <c r="S31" s="222"/>
    </row>
    <row r="32" spans="2:19" ht="16" thickBot="1">
      <c r="B32" s="220" t="s">
        <v>138</v>
      </c>
      <c r="C32" s="221"/>
      <c r="D32" s="221"/>
      <c r="E32" s="222"/>
      <c r="F32" s="102"/>
      <c r="G32" s="128"/>
      <c r="H32" s="214">
        <f>Config!$D$19</f>
        <v>11</v>
      </c>
      <c r="I32" s="97"/>
      <c r="J32" s="7"/>
      <c r="K32" s="12"/>
      <c r="L32" s="102"/>
      <c r="M32" s="213">
        <f>Config!$F$19</f>
        <v>11</v>
      </c>
      <c r="N32" s="126"/>
      <c r="O32" s="204">
        <f>IF(ISBLANK($M32), "", SUMIF(Jul!$H$43:$H$144,$M32,Jul!$D$43:$D$144))</f>
        <v>0</v>
      </c>
      <c r="P32" s="102"/>
      <c r="Q32" s="118" t="s">
        <v>143</v>
      </c>
      <c r="R32" s="119" t="s">
        <v>152</v>
      </c>
      <c r="S32" s="120" t="s">
        <v>148</v>
      </c>
    </row>
    <row r="33" spans="2:19" ht="16" thickBot="1">
      <c r="B33" s="249" t="s">
        <v>143</v>
      </c>
      <c r="C33" s="250"/>
      <c r="D33" s="109" t="s">
        <v>145</v>
      </c>
      <c r="E33" s="110" t="s">
        <v>149</v>
      </c>
      <c r="F33" s="102"/>
      <c r="G33" s="128"/>
      <c r="H33" s="214">
        <f>Config!$D$20</f>
        <v>12</v>
      </c>
      <c r="I33" s="97"/>
      <c r="J33" s="7"/>
      <c r="K33" s="12"/>
      <c r="L33" s="102"/>
      <c r="M33" s="213">
        <f>Config!$F$20</f>
        <v>12</v>
      </c>
      <c r="N33" s="126"/>
      <c r="O33" s="204">
        <f>IF(ISBLANK($M33), "", SUMIF(Jul!$H$43:$H$144,$M33,Jul!$D$43:$D$144))</f>
        <v>0</v>
      </c>
      <c r="P33" s="102"/>
      <c r="Q33" s="213" t="str">
        <f>Config!$J$9</f>
        <v>Hipoteca</v>
      </c>
      <c r="R33" s="123"/>
      <c r="S33" s="124"/>
    </row>
    <row r="34" spans="2:19" ht="15.5">
      <c r="B34" s="251" t="str">
        <f>B20</f>
        <v>Resumen de Ingresos</v>
      </c>
      <c r="C34" s="252"/>
      <c r="D34" s="201">
        <f>D29</f>
        <v>0</v>
      </c>
      <c r="E34" s="203">
        <f>E29</f>
        <v>0</v>
      </c>
      <c r="F34" s="102"/>
      <c r="G34" s="128"/>
      <c r="H34" s="214">
        <f>Config!$D$21</f>
        <v>13</v>
      </c>
      <c r="I34" s="97"/>
      <c r="J34" s="7"/>
      <c r="K34" s="12"/>
      <c r="L34" s="102"/>
      <c r="M34" s="213">
        <f>Config!$F$21</f>
        <v>13</v>
      </c>
      <c r="N34" s="126"/>
      <c r="O34" s="204">
        <f>IF(ISBLANK($M34), "", SUMIF(Jul!$H$43:$H$144,$M34,Jul!$D$43:$D$144))</f>
        <v>0</v>
      </c>
      <c r="P34" s="102"/>
      <c r="Q34" s="213" t="str">
        <f>Config!$J$10</f>
        <v>Tarjeta de Crédito</v>
      </c>
      <c r="R34" s="126"/>
      <c r="S34" s="127"/>
    </row>
    <row r="35" spans="2:19" ht="15.5">
      <c r="B35" s="239" t="str">
        <f>G20</f>
        <v>Facturas</v>
      </c>
      <c r="C35" s="240"/>
      <c r="D35" s="202">
        <f>J39</f>
        <v>0</v>
      </c>
      <c r="E35" s="204">
        <f>K39</f>
        <v>0</v>
      </c>
      <c r="F35" s="102"/>
      <c r="G35" s="128"/>
      <c r="H35" s="214">
        <f>Config!$D$22</f>
        <v>14</v>
      </c>
      <c r="I35" s="97"/>
      <c r="J35" s="7"/>
      <c r="K35" s="12"/>
      <c r="L35" s="102"/>
      <c r="M35" s="213">
        <f>Config!$F$22</f>
        <v>14</v>
      </c>
      <c r="N35" s="126"/>
      <c r="O35" s="204">
        <f>IF(ISBLANK($M35), "", SUMIF(Jul!$H$43:$H$144,$M35,Jul!$D$43:$D$144))</f>
        <v>0</v>
      </c>
      <c r="P35" s="102"/>
      <c r="Q35" s="213" t="str">
        <f>Config!$J$11</f>
        <v>Prestamo Universidad</v>
      </c>
      <c r="R35" s="126"/>
      <c r="S35" s="127"/>
    </row>
    <row r="36" spans="2:19" ht="15.5">
      <c r="B36" s="239" t="str">
        <f>M20</f>
        <v>Resumen de Gastos</v>
      </c>
      <c r="C36" s="240"/>
      <c r="D36" s="202">
        <f>N39</f>
        <v>0</v>
      </c>
      <c r="E36" s="204">
        <f>O39</f>
        <v>0</v>
      </c>
      <c r="F36" s="102"/>
      <c r="G36" s="128" t="b">
        <v>0</v>
      </c>
      <c r="H36" s="214">
        <f>Config!$D$23</f>
        <v>15</v>
      </c>
      <c r="I36" s="97"/>
      <c r="J36" s="7"/>
      <c r="K36" s="12"/>
      <c r="L36" s="102"/>
      <c r="M36" s="213">
        <f>Config!$F$23</f>
        <v>15</v>
      </c>
      <c r="N36" s="126"/>
      <c r="O36" s="204">
        <f>IF(ISBLANK($M36), "", SUMIF(Jul!$H$43:$H$144,$M36,Jul!$D$43:$D$144))</f>
        <v>0</v>
      </c>
      <c r="P36" s="102"/>
      <c r="Q36" s="213">
        <f>Config!$J$12</f>
        <v>4</v>
      </c>
      <c r="R36" s="126"/>
      <c r="S36" s="127"/>
    </row>
    <row r="37" spans="2:19" ht="15.5">
      <c r="B37" s="239" t="str">
        <f>Q20</f>
        <v>Ahorro</v>
      </c>
      <c r="C37" s="240"/>
      <c r="D37" s="202">
        <f>R28</f>
        <v>0</v>
      </c>
      <c r="E37" s="204">
        <f>S28</f>
        <v>0</v>
      </c>
      <c r="F37" s="102"/>
      <c r="G37" s="128"/>
      <c r="H37" s="214">
        <f>Config!$D$24</f>
        <v>16</v>
      </c>
      <c r="I37" s="97"/>
      <c r="J37" s="7"/>
      <c r="K37" s="12"/>
      <c r="L37" s="102"/>
      <c r="M37" s="213">
        <f>Config!$F$24</f>
        <v>16</v>
      </c>
      <c r="N37" s="126"/>
      <c r="O37" s="204">
        <f>IF(ISBLANK($M37), "", SUMIF(Jul!$H$43:$H$144,$M37,Jul!$D$43:$D$144))</f>
        <v>0</v>
      </c>
      <c r="P37" s="102"/>
      <c r="Q37" s="213">
        <f>Config!$J$13</f>
        <v>5</v>
      </c>
      <c r="R37" s="126"/>
      <c r="S37" s="127"/>
    </row>
    <row r="38" spans="2:19" ht="15.5">
      <c r="B38" s="239" t="str">
        <f>Q31</f>
        <v>Deudas</v>
      </c>
      <c r="C38" s="240"/>
      <c r="D38" s="202">
        <f>R39</f>
        <v>0</v>
      </c>
      <c r="E38" s="204">
        <f>S39</f>
        <v>0</v>
      </c>
      <c r="F38" s="103"/>
      <c r="G38" s="128"/>
      <c r="H38" s="214">
        <f>Config!$D$25</f>
        <v>17</v>
      </c>
      <c r="I38" s="97"/>
      <c r="J38" s="7"/>
      <c r="K38" s="12"/>
      <c r="L38" s="102"/>
      <c r="M38" s="213">
        <f>Config!$F$25</f>
        <v>17</v>
      </c>
      <c r="N38" s="126"/>
      <c r="O38" s="204">
        <f>IF(ISBLANK($M38), "", SUMIF(Jul!$H$43:$H$144,$M38,Jul!$D$43:$D$144))</f>
        <v>0</v>
      </c>
      <c r="P38" s="103"/>
      <c r="Q38" s="213">
        <f>Config!$J$14</f>
        <v>6</v>
      </c>
      <c r="R38" s="126"/>
      <c r="S38" s="127"/>
    </row>
    <row r="39" spans="2:19" ht="13" thickBot="1">
      <c r="B39" s="140" t="s">
        <v>21</v>
      </c>
      <c r="C39" s="141"/>
      <c r="D39" s="142">
        <f t="shared" ref="D39:E39" si="2">D34-(D35+D36+D37+D38)</f>
        <v>0</v>
      </c>
      <c r="E39" s="143">
        <f t="shared" si="2"/>
        <v>0</v>
      </c>
      <c r="F39" s="102"/>
      <c r="G39" s="241" t="s">
        <v>2</v>
      </c>
      <c r="H39" s="242"/>
      <c r="I39" s="141"/>
      <c r="J39" s="144">
        <f>SUM(J22:J38)</f>
        <v>0</v>
      </c>
      <c r="K39" s="145">
        <f>SUM(K22:K38)</f>
        <v>0</v>
      </c>
      <c r="L39" s="103"/>
      <c r="M39" s="146" t="s">
        <v>2</v>
      </c>
      <c r="N39" s="147">
        <f>SUM(N22:N38)</f>
        <v>0</v>
      </c>
      <c r="O39" s="148">
        <f>SUM(O22:O38)</f>
        <v>0</v>
      </c>
      <c r="P39" s="102"/>
      <c r="Q39" s="132" t="s">
        <v>2</v>
      </c>
      <c r="R39" s="133">
        <f t="shared" ref="R39:S39" si="3">SUM(R33:R38)</f>
        <v>0</v>
      </c>
      <c r="S39" s="134">
        <f t="shared" si="3"/>
        <v>0</v>
      </c>
    </row>
    <row r="40" spans="2:19" ht="13" thickBot="1">
      <c r="B40" s="102"/>
      <c r="C40" s="102"/>
      <c r="D40" s="102"/>
      <c r="E40" s="102"/>
      <c r="F40" s="102"/>
      <c r="G40" s="102"/>
      <c r="H40" s="102"/>
      <c r="I40" s="102"/>
      <c r="J40" s="102"/>
      <c r="K40" s="102"/>
      <c r="L40" s="102"/>
      <c r="M40" s="102"/>
      <c r="N40" s="102"/>
      <c r="O40" s="102"/>
      <c r="P40" s="102"/>
      <c r="Q40" s="149"/>
      <c r="R40" s="150"/>
      <c r="S40" s="150"/>
    </row>
    <row r="41" spans="2:19" ht="14.5" thickBot="1">
      <c r="B41" s="243" t="s">
        <v>56</v>
      </c>
      <c r="C41" s="221"/>
      <c r="D41" s="221"/>
      <c r="E41" s="221"/>
      <c r="F41" s="221"/>
      <c r="G41" s="221"/>
      <c r="H41" s="221"/>
      <c r="I41" s="221"/>
      <c r="J41" s="221"/>
      <c r="K41" s="222"/>
      <c r="L41" s="102"/>
      <c r="M41" s="102"/>
      <c r="N41" s="102"/>
      <c r="O41" s="102"/>
      <c r="P41" s="102"/>
      <c r="Q41" s="102"/>
      <c r="R41" s="102"/>
      <c r="S41" s="102"/>
    </row>
    <row r="42" spans="2:19" ht="13" thickBot="1">
      <c r="B42" s="244" t="s">
        <v>153</v>
      </c>
      <c r="C42" s="245"/>
      <c r="D42" s="246" t="s">
        <v>147</v>
      </c>
      <c r="E42" s="247"/>
      <c r="F42" s="247"/>
      <c r="G42" s="245"/>
      <c r="H42" s="246" t="s">
        <v>166</v>
      </c>
      <c r="I42" s="245"/>
      <c r="J42" s="246" t="s">
        <v>143</v>
      </c>
      <c r="K42" s="248"/>
      <c r="L42" s="102"/>
      <c r="M42" s="102"/>
      <c r="N42" s="102"/>
      <c r="O42" s="102"/>
      <c r="P42" s="102"/>
      <c r="Q42" s="102"/>
      <c r="R42" s="102"/>
      <c r="S42" s="102"/>
    </row>
    <row r="43" spans="2:19" ht="12.5">
      <c r="B43" s="261"/>
      <c r="C43" s="262"/>
      <c r="D43" s="263"/>
      <c r="E43" s="264"/>
      <c r="F43" s="264"/>
      <c r="G43" s="265"/>
      <c r="H43" s="266"/>
      <c r="I43" s="267"/>
      <c r="J43" s="266"/>
      <c r="K43" s="268"/>
      <c r="L43" s="102"/>
      <c r="M43" s="102"/>
      <c r="N43" s="102"/>
      <c r="O43" s="102"/>
      <c r="P43" s="102"/>
      <c r="Q43" s="102"/>
      <c r="R43" s="102"/>
      <c r="S43" s="102"/>
    </row>
    <row r="44" spans="2:19" ht="12.5">
      <c r="B44" s="253"/>
      <c r="C44" s="254"/>
      <c r="D44" s="255"/>
      <c r="E44" s="256"/>
      <c r="F44" s="256"/>
      <c r="G44" s="257"/>
      <c r="H44" s="258"/>
      <c r="I44" s="259"/>
      <c r="J44" s="258"/>
      <c r="K44" s="260"/>
      <c r="L44" s="102"/>
      <c r="M44" s="102"/>
      <c r="N44" s="102"/>
      <c r="O44" s="102"/>
      <c r="P44" s="102"/>
      <c r="Q44" s="102"/>
      <c r="R44" s="102"/>
      <c r="S44" s="102"/>
    </row>
    <row r="45" spans="2:19" ht="12.5">
      <c r="B45" s="253"/>
      <c r="C45" s="254"/>
      <c r="D45" s="255"/>
      <c r="E45" s="256"/>
      <c r="F45" s="256"/>
      <c r="G45" s="257"/>
      <c r="H45" s="258"/>
      <c r="I45" s="259"/>
      <c r="J45" s="258"/>
      <c r="K45" s="260"/>
      <c r="L45" s="102"/>
      <c r="M45" s="102"/>
      <c r="N45" s="102"/>
      <c r="O45" s="102"/>
      <c r="P45" s="102"/>
      <c r="Q45" s="102"/>
      <c r="R45" s="102"/>
      <c r="S45" s="102"/>
    </row>
    <row r="46" spans="2:19" ht="12.5">
      <c r="B46" s="253"/>
      <c r="C46" s="254"/>
      <c r="D46" s="255"/>
      <c r="E46" s="256"/>
      <c r="F46" s="256"/>
      <c r="G46" s="257"/>
      <c r="H46" s="258"/>
      <c r="I46" s="259"/>
      <c r="J46" s="258"/>
      <c r="K46" s="260"/>
      <c r="L46" s="102"/>
      <c r="M46" s="102"/>
      <c r="N46" s="102"/>
      <c r="O46" s="102"/>
      <c r="P46" s="102"/>
      <c r="Q46" s="102"/>
      <c r="R46" s="102"/>
      <c r="S46" s="102"/>
    </row>
    <row r="47" spans="2:19" ht="12.5">
      <c r="B47" s="253"/>
      <c r="C47" s="254"/>
      <c r="D47" s="255"/>
      <c r="E47" s="256"/>
      <c r="F47" s="256"/>
      <c r="G47" s="257"/>
      <c r="H47" s="258"/>
      <c r="I47" s="259"/>
      <c r="J47" s="258"/>
      <c r="K47" s="260"/>
      <c r="L47" s="102"/>
      <c r="M47" s="102"/>
      <c r="N47" s="102"/>
      <c r="O47" s="102"/>
      <c r="P47" s="102"/>
      <c r="Q47" s="102"/>
      <c r="R47" s="102"/>
      <c r="S47" s="102"/>
    </row>
    <row r="48" spans="2:19" ht="12.5">
      <c r="B48" s="253"/>
      <c r="C48" s="254"/>
      <c r="D48" s="255"/>
      <c r="E48" s="256"/>
      <c r="F48" s="256"/>
      <c r="G48" s="257"/>
      <c r="H48" s="258"/>
      <c r="I48" s="259"/>
      <c r="J48" s="258"/>
      <c r="K48" s="260"/>
      <c r="L48" s="102"/>
      <c r="M48" s="102"/>
      <c r="N48" s="102"/>
      <c r="O48" s="102"/>
      <c r="P48" s="102"/>
      <c r="Q48" s="102"/>
      <c r="R48" s="102"/>
      <c r="S48" s="102"/>
    </row>
    <row r="49" spans="2:19" ht="12.5">
      <c r="B49" s="253"/>
      <c r="C49" s="254"/>
      <c r="D49" s="255"/>
      <c r="E49" s="256"/>
      <c r="F49" s="256"/>
      <c r="G49" s="257"/>
      <c r="H49" s="258"/>
      <c r="I49" s="259"/>
      <c r="J49" s="258"/>
      <c r="K49" s="260"/>
      <c r="L49" s="102"/>
      <c r="M49" s="102"/>
      <c r="N49" s="102"/>
      <c r="O49" s="102"/>
      <c r="P49" s="102"/>
      <c r="Q49" s="102"/>
      <c r="R49" s="102"/>
      <c r="S49" s="102"/>
    </row>
    <row r="50" spans="2:19" ht="12.5">
      <c r="B50" s="253"/>
      <c r="C50" s="254"/>
      <c r="D50" s="255"/>
      <c r="E50" s="256"/>
      <c r="F50" s="256"/>
      <c r="G50" s="257"/>
      <c r="H50" s="258"/>
      <c r="I50" s="259"/>
      <c r="J50" s="258"/>
      <c r="K50" s="260"/>
      <c r="L50" s="102"/>
      <c r="M50" s="102"/>
      <c r="N50" s="102"/>
      <c r="O50" s="102"/>
      <c r="P50" s="102"/>
      <c r="Q50" s="102"/>
      <c r="R50" s="102"/>
      <c r="S50" s="102"/>
    </row>
    <row r="51" spans="2:19" ht="12.5">
      <c r="B51" s="253"/>
      <c r="C51" s="254"/>
      <c r="D51" s="255"/>
      <c r="E51" s="256"/>
      <c r="F51" s="256"/>
      <c r="G51" s="257"/>
      <c r="H51" s="258"/>
      <c r="I51" s="259"/>
      <c r="J51" s="258"/>
      <c r="K51" s="260"/>
      <c r="L51" s="102"/>
      <c r="M51" s="102"/>
      <c r="N51" s="102"/>
      <c r="O51" s="102"/>
      <c r="P51" s="102"/>
      <c r="Q51" s="102"/>
      <c r="R51" s="102"/>
      <c r="S51" s="102"/>
    </row>
    <row r="52" spans="2:19" ht="12.5">
      <c r="B52" s="253"/>
      <c r="C52" s="254"/>
      <c r="D52" s="255"/>
      <c r="E52" s="256"/>
      <c r="F52" s="256"/>
      <c r="G52" s="257"/>
      <c r="H52" s="258"/>
      <c r="I52" s="259"/>
      <c r="J52" s="258"/>
      <c r="K52" s="260"/>
      <c r="L52" s="102"/>
      <c r="M52" s="102"/>
      <c r="N52" s="102"/>
      <c r="O52" s="102"/>
      <c r="P52" s="102"/>
      <c r="Q52" s="102"/>
      <c r="R52" s="102"/>
      <c r="S52" s="102"/>
    </row>
    <row r="53" spans="2:19" ht="12.5">
      <c r="B53" s="253"/>
      <c r="C53" s="254"/>
      <c r="D53" s="255"/>
      <c r="E53" s="256"/>
      <c r="F53" s="256"/>
      <c r="G53" s="257"/>
      <c r="H53" s="258"/>
      <c r="I53" s="259"/>
      <c r="J53" s="258"/>
      <c r="K53" s="260"/>
      <c r="L53" s="102"/>
      <c r="M53" s="102"/>
      <c r="N53" s="102"/>
      <c r="O53" s="102"/>
      <c r="P53" s="102"/>
      <c r="Q53" s="102"/>
      <c r="R53" s="102"/>
      <c r="S53" s="102"/>
    </row>
    <row r="54" spans="2:19" ht="12.5">
      <c r="B54" s="253"/>
      <c r="C54" s="254"/>
      <c r="D54" s="255"/>
      <c r="E54" s="256"/>
      <c r="F54" s="256"/>
      <c r="G54" s="257"/>
      <c r="H54" s="258"/>
      <c r="I54" s="259"/>
      <c r="J54" s="258"/>
      <c r="K54" s="260"/>
      <c r="L54" s="102"/>
      <c r="M54" s="102"/>
      <c r="N54" s="102"/>
      <c r="O54" s="102"/>
      <c r="P54" s="102"/>
      <c r="Q54" s="102"/>
      <c r="R54" s="102"/>
      <c r="S54" s="102"/>
    </row>
    <row r="55" spans="2:19" ht="12.5">
      <c r="B55" s="253"/>
      <c r="C55" s="254"/>
      <c r="D55" s="255"/>
      <c r="E55" s="256"/>
      <c r="F55" s="256"/>
      <c r="G55" s="257"/>
      <c r="H55" s="258"/>
      <c r="I55" s="259"/>
      <c r="J55" s="258"/>
      <c r="K55" s="260"/>
      <c r="L55" s="102"/>
      <c r="M55" s="102"/>
      <c r="N55" s="102"/>
      <c r="O55" s="102"/>
      <c r="P55" s="102"/>
      <c r="Q55" s="102"/>
      <c r="R55" s="102"/>
      <c r="S55" s="102"/>
    </row>
    <row r="56" spans="2:19" ht="12.5">
      <c r="B56" s="253"/>
      <c r="C56" s="254"/>
      <c r="D56" s="255"/>
      <c r="E56" s="256"/>
      <c r="F56" s="256"/>
      <c r="G56" s="257"/>
      <c r="H56" s="258"/>
      <c r="I56" s="259"/>
      <c r="J56" s="258"/>
      <c r="K56" s="260"/>
      <c r="L56" s="102"/>
      <c r="M56" s="102"/>
      <c r="N56" s="102"/>
      <c r="O56" s="102"/>
      <c r="P56" s="102"/>
      <c r="Q56" s="102"/>
      <c r="R56" s="102"/>
      <c r="S56" s="102"/>
    </row>
    <row r="57" spans="2:19" ht="12.5">
      <c r="B57" s="269"/>
      <c r="C57" s="270"/>
      <c r="D57" s="255"/>
      <c r="E57" s="256"/>
      <c r="F57" s="256"/>
      <c r="G57" s="257"/>
      <c r="H57" s="258"/>
      <c r="I57" s="259"/>
      <c r="J57" s="271"/>
      <c r="K57" s="272"/>
      <c r="L57" s="102"/>
      <c r="M57" s="102"/>
      <c r="N57" s="102"/>
      <c r="O57" s="102"/>
      <c r="P57" s="102"/>
      <c r="Q57" s="102"/>
      <c r="R57" s="102"/>
      <c r="S57" s="102"/>
    </row>
    <row r="58" spans="2:19" ht="12.75" customHeight="1">
      <c r="B58" s="269"/>
      <c r="C58" s="270"/>
      <c r="D58" s="255"/>
      <c r="E58" s="256"/>
      <c r="F58" s="256"/>
      <c r="G58" s="257"/>
      <c r="H58" s="258"/>
      <c r="I58" s="259"/>
      <c r="J58" s="271"/>
      <c r="K58" s="272"/>
      <c r="L58" s="102"/>
    </row>
    <row r="59" spans="2:19" ht="12.75" customHeight="1">
      <c r="B59" s="269"/>
      <c r="C59" s="270"/>
      <c r="D59" s="255"/>
      <c r="E59" s="256"/>
      <c r="F59" s="256"/>
      <c r="G59" s="257"/>
      <c r="H59" s="258"/>
      <c r="I59" s="259"/>
      <c r="J59" s="271"/>
      <c r="K59" s="272"/>
      <c r="L59" s="102"/>
    </row>
    <row r="60" spans="2:19" ht="12.75" customHeight="1">
      <c r="B60" s="269"/>
      <c r="C60" s="270"/>
      <c r="D60" s="255"/>
      <c r="E60" s="256"/>
      <c r="F60" s="256"/>
      <c r="G60" s="257"/>
      <c r="H60" s="258"/>
      <c r="I60" s="259"/>
      <c r="J60" s="271"/>
      <c r="K60" s="272"/>
      <c r="L60" s="102"/>
    </row>
    <row r="61" spans="2:19" ht="12.75" customHeight="1" thickBot="1">
      <c r="B61" s="269"/>
      <c r="C61" s="270"/>
      <c r="D61" s="255"/>
      <c r="E61" s="256"/>
      <c r="F61" s="256"/>
      <c r="G61" s="257"/>
      <c r="H61" s="258"/>
      <c r="I61" s="259"/>
      <c r="J61" s="271"/>
      <c r="K61" s="272"/>
      <c r="L61" s="102"/>
    </row>
    <row r="62" spans="2:19" ht="13.5" customHeight="1">
      <c r="B62" s="269"/>
      <c r="C62" s="270"/>
      <c r="D62" s="255"/>
      <c r="E62" s="256"/>
      <c r="F62" s="256"/>
      <c r="G62" s="257"/>
      <c r="H62" s="258"/>
      <c r="I62" s="259"/>
      <c r="J62" s="271"/>
      <c r="K62" s="272"/>
      <c r="L62" s="102"/>
      <c r="M62" s="273" t="s">
        <v>6</v>
      </c>
      <c r="N62" s="274"/>
      <c r="O62" s="274"/>
      <c r="P62" s="274"/>
      <c r="Q62" s="274"/>
      <c r="R62" s="274"/>
      <c r="S62" s="275"/>
    </row>
    <row r="63" spans="2:19" ht="12.5">
      <c r="B63" s="269"/>
      <c r="C63" s="270"/>
      <c r="D63" s="255"/>
      <c r="E63" s="256"/>
      <c r="F63" s="256"/>
      <c r="G63" s="257"/>
      <c r="H63" s="258"/>
      <c r="I63" s="259"/>
      <c r="J63" s="271"/>
      <c r="K63" s="272"/>
      <c r="L63" s="102"/>
      <c r="M63" s="276" t="s">
        <v>100</v>
      </c>
      <c r="N63" s="277"/>
      <c r="O63" s="277"/>
      <c r="P63" s="277"/>
      <c r="Q63" s="277"/>
      <c r="R63" s="277"/>
      <c r="S63" s="278"/>
    </row>
    <row r="64" spans="2:19" ht="12.75" customHeight="1">
      <c r="B64" s="269"/>
      <c r="C64" s="270"/>
      <c r="D64" s="255"/>
      <c r="E64" s="256"/>
      <c r="F64" s="256"/>
      <c r="G64" s="257"/>
      <c r="H64" s="258"/>
      <c r="I64" s="259"/>
      <c r="J64" s="271"/>
      <c r="K64" s="272"/>
      <c r="L64" s="102"/>
      <c r="M64" s="276"/>
      <c r="N64" s="277"/>
      <c r="O64" s="277"/>
      <c r="P64" s="277"/>
      <c r="Q64" s="277"/>
      <c r="R64" s="277"/>
      <c r="S64" s="278"/>
    </row>
    <row r="65" spans="2:19" ht="12.75" customHeight="1">
      <c r="B65" s="269"/>
      <c r="C65" s="270"/>
      <c r="D65" s="255"/>
      <c r="E65" s="256"/>
      <c r="F65" s="256"/>
      <c r="G65" s="257"/>
      <c r="H65" s="258"/>
      <c r="I65" s="259"/>
      <c r="J65" s="271"/>
      <c r="K65" s="272"/>
      <c r="L65" s="102"/>
      <c r="M65" s="276"/>
      <c r="N65" s="277"/>
      <c r="O65" s="277"/>
      <c r="P65" s="277"/>
      <c r="Q65" s="277"/>
      <c r="R65" s="277"/>
      <c r="S65" s="278"/>
    </row>
    <row r="66" spans="2:19" ht="12.75" customHeight="1" thickBot="1">
      <c r="B66" s="269"/>
      <c r="C66" s="270"/>
      <c r="D66" s="255"/>
      <c r="E66" s="256"/>
      <c r="F66" s="256"/>
      <c r="G66" s="257"/>
      <c r="H66" s="258"/>
      <c r="I66" s="259"/>
      <c r="J66" s="271"/>
      <c r="K66" s="272"/>
      <c r="L66" s="102"/>
      <c r="M66" s="279"/>
      <c r="N66" s="280"/>
      <c r="O66" s="280"/>
      <c r="P66" s="280"/>
      <c r="Q66" s="280"/>
      <c r="R66" s="280"/>
      <c r="S66" s="281"/>
    </row>
    <row r="67" spans="2:19" ht="12.75" customHeight="1" thickBot="1">
      <c r="B67" s="269"/>
      <c r="C67" s="270"/>
      <c r="D67" s="255"/>
      <c r="E67" s="256"/>
      <c r="F67" s="256"/>
      <c r="G67" s="257"/>
      <c r="H67" s="258"/>
      <c r="I67" s="259"/>
      <c r="J67" s="271"/>
      <c r="K67" s="272"/>
      <c r="L67" s="102"/>
      <c r="M67" s="102"/>
      <c r="N67" s="102"/>
      <c r="O67" s="102"/>
      <c r="P67" s="102"/>
      <c r="Q67" s="102"/>
      <c r="R67" s="102"/>
      <c r="S67" s="102"/>
    </row>
    <row r="68" spans="2:19" ht="13.5" customHeight="1">
      <c r="B68" s="269"/>
      <c r="C68" s="270"/>
      <c r="D68" s="255"/>
      <c r="E68" s="256"/>
      <c r="F68" s="256"/>
      <c r="G68" s="257"/>
      <c r="H68" s="258"/>
      <c r="I68" s="259"/>
      <c r="J68" s="271"/>
      <c r="K68" s="272"/>
      <c r="L68" s="102"/>
      <c r="M68" s="282" t="s">
        <v>7</v>
      </c>
      <c r="N68" s="283"/>
      <c r="O68" s="283"/>
      <c r="P68" s="283"/>
      <c r="Q68" s="283"/>
      <c r="R68" s="283"/>
      <c r="S68" s="284"/>
    </row>
    <row r="69" spans="2:19" ht="16.5" customHeight="1">
      <c r="B69" s="269"/>
      <c r="C69" s="270"/>
      <c r="D69" s="255"/>
      <c r="E69" s="256"/>
      <c r="F69" s="256"/>
      <c r="G69" s="257"/>
      <c r="H69" s="258"/>
      <c r="I69" s="259"/>
      <c r="J69" s="271"/>
      <c r="K69" s="272"/>
      <c r="L69" s="102"/>
      <c r="M69" s="276" t="s">
        <v>101</v>
      </c>
      <c r="N69" s="277"/>
      <c r="O69" s="277"/>
      <c r="P69" s="277"/>
      <c r="Q69" s="277"/>
      <c r="R69" s="277"/>
      <c r="S69" s="278"/>
    </row>
    <row r="70" spans="2:19" ht="12.5">
      <c r="B70" s="269"/>
      <c r="C70" s="270"/>
      <c r="D70" s="255"/>
      <c r="E70" s="256"/>
      <c r="F70" s="256"/>
      <c r="G70" s="257"/>
      <c r="H70" s="258"/>
      <c r="I70" s="259"/>
      <c r="J70" s="271"/>
      <c r="K70" s="272"/>
      <c r="L70" s="102"/>
      <c r="M70" s="276"/>
      <c r="N70" s="277"/>
      <c r="O70" s="277"/>
      <c r="P70" s="277"/>
      <c r="Q70" s="277"/>
      <c r="R70" s="277"/>
      <c r="S70" s="278"/>
    </row>
    <row r="71" spans="2:19" ht="12.5">
      <c r="B71" s="269"/>
      <c r="C71" s="270"/>
      <c r="D71" s="255"/>
      <c r="E71" s="256"/>
      <c r="F71" s="256"/>
      <c r="G71" s="257"/>
      <c r="H71" s="258"/>
      <c r="I71" s="259"/>
      <c r="J71" s="271"/>
      <c r="K71" s="272"/>
      <c r="L71" s="102"/>
      <c r="M71" s="276"/>
      <c r="N71" s="277"/>
      <c r="O71" s="277"/>
      <c r="P71" s="277"/>
      <c r="Q71" s="277"/>
      <c r="R71" s="277"/>
      <c r="S71" s="278"/>
    </row>
    <row r="72" spans="2:19" ht="13" thickBot="1">
      <c r="B72" s="269"/>
      <c r="C72" s="270"/>
      <c r="D72" s="255"/>
      <c r="E72" s="256"/>
      <c r="F72" s="256"/>
      <c r="G72" s="257"/>
      <c r="H72" s="258"/>
      <c r="I72" s="259"/>
      <c r="J72" s="271"/>
      <c r="K72" s="272"/>
      <c r="L72" s="102"/>
      <c r="M72" s="279"/>
      <c r="N72" s="280"/>
      <c r="O72" s="280"/>
      <c r="P72" s="280"/>
      <c r="Q72" s="280"/>
      <c r="R72" s="280"/>
      <c r="S72" s="281"/>
    </row>
    <row r="73" spans="2:19" ht="12.5">
      <c r="B73" s="269"/>
      <c r="C73" s="270"/>
      <c r="D73" s="255"/>
      <c r="E73" s="256"/>
      <c r="F73" s="256"/>
      <c r="G73" s="257"/>
      <c r="H73" s="258"/>
      <c r="I73" s="259"/>
      <c r="J73" s="271"/>
      <c r="K73" s="272"/>
      <c r="L73" s="102"/>
    </row>
    <row r="74" spans="2:19" ht="12.5">
      <c r="B74" s="269"/>
      <c r="C74" s="270"/>
      <c r="D74" s="255"/>
      <c r="E74" s="256"/>
      <c r="F74" s="256"/>
      <c r="G74" s="257"/>
      <c r="H74" s="258"/>
      <c r="I74" s="259"/>
      <c r="J74" s="271"/>
      <c r="K74" s="272"/>
      <c r="L74" s="102"/>
    </row>
    <row r="75" spans="2:19" ht="12.5">
      <c r="B75" s="269"/>
      <c r="C75" s="270"/>
      <c r="D75" s="255"/>
      <c r="E75" s="256"/>
      <c r="F75" s="256"/>
      <c r="G75" s="257"/>
      <c r="H75" s="258"/>
      <c r="I75" s="259"/>
      <c r="J75" s="271"/>
      <c r="K75" s="272"/>
      <c r="L75" s="102"/>
      <c r="M75" s="102"/>
      <c r="N75" s="102"/>
      <c r="O75" s="102"/>
      <c r="P75" s="102"/>
      <c r="Q75" s="102"/>
      <c r="R75" s="102"/>
      <c r="S75" s="102"/>
    </row>
    <row r="76" spans="2:19" ht="12.5">
      <c r="B76" s="269"/>
      <c r="C76" s="270"/>
      <c r="D76" s="255"/>
      <c r="E76" s="256"/>
      <c r="F76" s="256"/>
      <c r="G76" s="257"/>
      <c r="H76" s="258"/>
      <c r="I76" s="259"/>
      <c r="J76" s="271"/>
      <c r="K76" s="272"/>
      <c r="L76" s="102"/>
      <c r="M76" s="102"/>
      <c r="N76" s="102"/>
      <c r="O76" s="102"/>
      <c r="P76" s="102"/>
      <c r="Q76" s="102"/>
      <c r="R76" s="102"/>
      <c r="S76" s="102"/>
    </row>
    <row r="77" spans="2:19" ht="12.5">
      <c r="B77" s="269"/>
      <c r="C77" s="270"/>
      <c r="D77" s="255"/>
      <c r="E77" s="256"/>
      <c r="F77" s="256"/>
      <c r="G77" s="257"/>
      <c r="H77" s="258"/>
      <c r="I77" s="259"/>
      <c r="J77" s="271"/>
      <c r="K77" s="272"/>
      <c r="L77" s="102"/>
      <c r="M77" s="102"/>
      <c r="N77" s="102"/>
      <c r="O77" s="102"/>
      <c r="P77" s="102"/>
      <c r="Q77" s="102"/>
      <c r="R77" s="102"/>
      <c r="S77" s="102"/>
    </row>
    <row r="78" spans="2:19" ht="12.5">
      <c r="B78" s="269"/>
      <c r="C78" s="270"/>
      <c r="D78" s="255"/>
      <c r="E78" s="256"/>
      <c r="F78" s="256"/>
      <c r="G78" s="257"/>
      <c r="H78" s="258"/>
      <c r="I78" s="259"/>
      <c r="J78" s="271"/>
      <c r="K78" s="272"/>
      <c r="L78" s="102"/>
      <c r="M78" s="102"/>
      <c r="N78" s="102"/>
      <c r="O78" s="102"/>
      <c r="P78" s="102"/>
      <c r="Q78" s="102"/>
      <c r="R78" s="102"/>
      <c r="S78" s="102"/>
    </row>
    <row r="79" spans="2:19" ht="12.5">
      <c r="B79" s="269"/>
      <c r="C79" s="270"/>
      <c r="D79" s="255"/>
      <c r="E79" s="256"/>
      <c r="F79" s="256"/>
      <c r="G79" s="257"/>
      <c r="H79" s="258"/>
      <c r="I79" s="259"/>
      <c r="J79" s="271"/>
      <c r="K79" s="272"/>
      <c r="L79" s="102"/>
      <c r="M79" s="102"/>
      <c r="N79" s="102"/>
      <c r="O79" s="102"/>
      <c r="P79" s="102"/>
      <c r="Q79" s="102"/>
      <c r="R79" s="102"/>
      <c r="S79" s="102"/>
    </row>
    <row r="80" spans="2:19" ht="12.5">
      <c r="B80" s="269"/>
      <c r="C80" s="270"/>
      <c r="D80" s="255"/>
      <c r="E80" s="256"/>
      <c r="F80" s="256"/>
      <c r="G80" s="257"/>
      <c r="H80" s="258"/>
      <c r="I80" s="259"/>
      <c r="J80" s="271"/>
      <c r="K80" s="272"/>
      <c r="L80" s="102"/>
      <c r="M80" s="102"/>
      <c r="N80" s="102"/>
      <c r="O80" s="102"/>
      <c r="P80" s="102"/>
      <c r="Q80" s="102"/>
      <c r="R80" s="102"/>
      <c r="S80" s="102"/>
    </row>
    <row r="81" spans="2:19" ht="12.5">
      <c r="B81" s="269"/>
      <c r="C81" s="270"/>
      <c r="D81" s="255"/>
      <c r="E81" s="256"/>
      <c r="F81" s="256"/>
      <c r="G81" s="257"/>
      <c r="H81" s="258"/>
      <c r="I81" s="259"/>
      <c r="J81" s="271"/>
      <c r="K81" s="272"/>
      <c r="L81" s="102"/>
      <c r="M81" s="102"/>
      <c r="N81" s="102"/>
      <c r="O81" s="102"/>
      <c r="P81" s="102"/>
      <c r="Q81" s="102"/>
      <c r="R81" s="102"/>
      <c r="S81" s="102"/>
    </row>
    <row r="82" spans="2:19" ht="12.5">
      <c r="B82" s="269"/>
      <c r="C82" s="270"/>
      <c r="D82" s="255"/>
      <c r="E82" s="256"/>
      <c r="F82" s="256"/>
      <c r="G82" s="257"/>
      <c r="H82" s="258"/>
      <c r="I82" s="259"/>
      <c r="J82" s="271"/>
      <c r="K82" s="272"/>
      <c r="L82" s="102"/>
      <c r="M82" s="102"/>
      <c r="N82" s="102"/>
      <c r="O82" s="102"/>
      <c r="P82" s="102"/>
      <c r="Q82" s="102"/>
      <c r="R82" s="102"/>
      <c r="S82" s="102"/>
    </row>
    <row r="83" spans="2:19" ht="12.5">
      <c r="B83" s="269"/>
      <c r="C83" s="270"/>
      <c r="D83" s="255"/>
      <c r="E83" s="256"/>
      <c r="F83" s="256"/>
      <c r="G83" s="257"/>
      <c r="H83" s="258"/>
      <c r="I83" s="259"/>
      <c r="J83" s="271"/>
      <c r="K83" s="272"/>
      <c r="L83" s="102"/>
      <c r="M83" s="102"/>
      <c r="N83" s="102"/>
      <c r="O83" s="102"/>
      <c r="P83" s="102"/>
      <c r="Q83" s="285"/>
      <c r="R83" s="286"/>
      <c r="S83" s="286"/>
    </row>
    <row r="84" spans="2:19" ht="12.5">
      <c r="B84" s="269"/>
      <c r="C84" s="270"/>
      <c r="D84" s="255"/>
      <c r="E84" s="256"/>
      <c r="F84" s="256"/>
      <c r="G84" s="257"/>
      <c r="H84" s="258"/>
      <c r="I84" s="259"/>
      <c r="J84" s="271"/>
      <c r="K84" s="272"/>
      <c r="L84" s="102"/>
      <c r="M84" s="102"/>
      <c r="N84" s="102"/>
      <c r="O84" s="102"/>
      <c r="P84" s="102"/>
      <c r="Q84" s="287"/>
      <c r="R84" s="286"/>
      <c r="S84" s="286"/>
    </row>
    <row r="85" spans="2:19" ht="12.5">
      <c r="B85" s="269"/>
      <c r="C85" s="270"/>
      <c r="D85" s="255"/>
      <c r="E85" s="256"/>
      <c r="F85" s="256"/>
      <c r="G85" s="257"/>
      <c r="H85" s="258"/>
      <c r="I85" s="259"/>
      <c r="J85" s="271"/>
      <c r="K85" s="272"/>
      <c r="L85" s="102"/>
      <c r="M85" s="102"/>
      <c r="N85" s="102"/>
      <c r="O85" s="102"/>
      <c r="P85" s="102"/>
      <c r="Q85" s="286"/>
      <c r="R85" s="286"/>
      <c r="S85" s="286"/>
    </row>
    <row r="86" spans="2:19" ht="12.5">
      <c r="B86" s="269"/>
      <c r="C86" s="270"/>
      <c r="D86" s="255"/>
      <c r="E86" s="256"/>
      <c r="F86" s="256"/>
      <c r="G86" s="257"/>
      <c r="H86" s="258"/>
      <c r="I86" s="259"/>
      <c r="J86" s="271"/>
      <c r="K86" s="272"/>
      <c r="L86" s="102"/>
      <c r="M86" s="102"/>
      <c r="N86" s="102"/>
      <c r="O86" s="102"/>
      <c r="P86" s="102"/>
      <c r="Q86" s="102"/>
      <c r="R86" s="102"/>
      <c r="S86" s="102"/>
    </row>
    <row r="87" spans="2:19" ht="12.5">
      <c r="B87" s="269"/>
      <c r="C87" s="270"/>
      <c r="D87" s="255"/>
      <c r="E87" s="256"/>
      <c r="F87" s="256"/>
      <c r="G87" s="257"/>
      <c r="H87" s="258"/>
      <c r="I87" s="259"/>
      <c r="J87" s="271"/>
      <c r="K87" s="272"/>
      <c r="L87" s="102"/>
      <c r="M87" s="102"/>
      <c r="N87" s="102"/>
      <c r="O87" s="102"/>
      <c r="P87" s="102"/>
      <c r="Q87" s="102"/>
      <c r="R87" s="102"/>
      <c r="S87" s="102"/>
    </row>
    <row r="88" spans="2:19" ht="12.5">
      <c r="B88" s="269"/>
      <c r="C88" s="270"/>
      <c r="D88" s="255"/>
      <c r="E88" s="256"/>
      <c r="F88" s="256"/>
      <c r="G88" s="257"/>
      <c r="H88" s="258"/>
      <c r="I88" s="259"/>
      <c r="J88" s="271"/>
      <c r="K88" s="272"/>
      <c r="L88" s="102"/>
      <c r="M88" s="102"/>
      <c r="N88" s="102"/>
      <c r="O88" s="102"/>
      <c r="P88" s="102"/>
      <c r="Q88" s="285"/>
      <c r="R88" s="286"/>
      <c r="S88" s="286"/>
    </row>
    <row r="89" spans="2:19" ht="12.5">
      <c r="B89" s="269"/>
      <c r="C89" s="270"/>
      <c r="D89" s="255"/>
      <c r="E89" s="256"/>
      <c r="F89" s="256"/>
      <c r="G89" s="257"/>
      <c r="H89" s="258"/>
      <c r="I89" s="259"/>
      <c r="J89" s="271"/>
      <c r="K89" s="272"/>
      <c r="L89" s="102"/>
      <c r="M89" s="102"/>
      <c r="N89" s="102"/>
      <c r="O89" s="102"/>
      <c r="P89" s="102"/>
      <c r="Q89" s="287"/>
      <c r="R89" s="286"/>
      <c r="S89" s="286"/>
    </row>
    <row r="90" spans="2:19" ht="12.5">
      <c r="B90" s="269"/>
      <c r="C90" s="270"/>
      <c r="D90" s="255"/>
      <c r="E90" s="256"/>
      <c r="F90" s="256"/>
      <c r="G90" s="257"/>
      <c r="H90" s="258"/>
      <c r="I90" s="259"/>
      <c r="J90" s="271"/>
      <c r="K90" s="272"/>
      <c r="L90" s="102"/>
      <c r="M90" s="102"/>
      <c r="N90" s="102"/>
      <c r="O90" s="102"/>
      <c r="P90" s="102"/>
      <c r="Q90" s="286"/>
      <c r="R90" s="286"/>
      <c r="S90" s="286"/>
    </row>
    <row r="91" spans="2:19" ht="12.5">
      <c r="B91" s="269"/>
      <c r="C91" s="270"/>
      <c r="D91" s="255"/>
      <c r="E91" s="256"/>
      <c r="F91" s="256"/>
      <c r="G91" s="257"/>
      <c r="H91" s="258"/>
      <c r="I91" s="259"/>
      <c r="J91" s="271"/>
      <c r="K91" s="272"/>
      <c r="L91" s="102"/>
      <c r="M91" s="102"/>
      <c r="N91" s="102"/>
      <c r="O91" s="102"/>
      <c r="P91" s="102"/>
      <c r="Q91" s="102"/>
      <c r="R91" s="102"/>
      <c r="S91" s="102"/>
    </row>
    <row r="92" spans="2:19" ht="12.5">
      <c r="B92" s="269"/>
      <c r="C92" s="270"/>
      <c r="D92" s="255"/>
      <c r="E92" s="256"/>
      <c r="F92" s="256"/>
      <c r="G92" s="257"/>
      <c r="H92" s="258"/>
      <c r="I92" s="259"/>
      <c r="J92" s="271"/>
      <c r="K92" s="272"/>
      <c r="L92" s="102"/>
      <c r="M92" s="102"/>
      <c r="N92" s="102"/>
      <c r="O92" s="102"/>
      <c r="P92" s="102"/>
      <c r="Q92" s="102"/>
      <c r="R92" s="102"/>
      <c r="S92" s="102"/>
    </row>
    <row r="93" spans="2:19" ht="12.5">
      <c r="B93" s="269"/>
      <c r="C93" s="270"/>
      <c r="D93" s="255"/>
      <c r="E93" s="256"/>
      <c r="F93" s="256"/>
      <c r="G93" s="257"/>
      <c r="H93" s="258"/>
      <c r="I93" s="259"/>
      <c r="J93" s="271"/>
      <c r="K93" s="272"/>
      <c r="L93" s="102"/>
      <c r="M93" s="102"/>
      <c r="N93" s="102"/>
      <c r="O93" s="102"/>
      <c r="P93" s="102"/>
      <c r="Q93" s="102"/>
      <c r="R93" s="102"/>
      <c r="S93" s="102"/>
    </row>
    <row r="94" spans="2:19" ht="12.5">
      <c r="B94" s="269"/>
      <c r="C94" s="270"/>
      <c r="D94" s="255"/>
      <c r="E94" s="256"/>
      <c r="F94" s="256"/>
      <c r="G94" s="257"/>
      <c r="H94" s="258"/>
      <c r="I94" s="259"/>
      <c r="J94" s="271"/>
      <c r="K94" s="272"/>
      <c r="L94" s="102"/>
      <c r="M94" s="102"/>
      <c r="N94" s="102"/>
      <c r="O94" s="102"/>
      <c r="P94" s="102"/>
      <c r="Q94" s="102"/>
      <c r="R94" s="102"/>
      <c r="S94" s="102"/>
    </row>
    <row r="95" spans="2:19" ht="12.5">
      <c r="B95" s="269"/>
      <c r="C95" s="270"/>
      <c r="D95" s="255"/>
      <c r="E95" s="256"/>
      <c r="F95" s="256"/>
      <c r="G95" s="257"/>
      <c r="H95" s="258"/>
      <c r="I95" s="259"/>
      <c r="J95" s="271"/>
      <c r="K95" s="272"/>
      <c r="L95" s="102"/>
      <c r="M95" s="102"/>
      <c r="N95" s="102"/>
      <c r="O95" s="102"/>
      <c r="P95" s="102"/>
      <c r="Q95" s="102"/>
      <c r="R95" s="102"/>
      <c r="S95" s="102"/>
    </row>
    <row r="96" spans="2:19" ht="12.5">
      <c r="B96" s="269"/>
      <c r="C96" s="270"/>
      <c r="D96" s="255"/>
      <c r="E96" s="256"/>
      <c r="F96" s="256"/>
      <c r="G96" s="257"/>
      <c r="H96" s="258"/>
      <c r="I96" s="259"/>
      <c r="J96" s="271"/>
      <c r="K96" s="272"/>
      <c r="L96" s="102"/>
      <c r="M96" s="102"/>
      <c r="N96" s="102"/>
      <c r="O96" s="102"/>
      <c r="P96" s="102"/>
      <c r="Q96" s="102"/>
      <c r="R96" s="102"/>
      <c r="S96" s="102"/>
    </row>
    <row r="97" spans="2:11" ht="12.5">
      <c r="B97" s="269"/>
      <c r="C97" s="270"/>
      <c r="D97" s="255"/>
      <c r="E97" s="256"/>
      <c r="F97" s="256"/>
      <c r="G97" s="257"/>
      <c r="H97" s="258"/>
      <c r="I97" s="259"/>
      <c r="J97" s="271"/>
      <c r="K97" s="272"/>
    </row>
    <row r="98" spans="2:11" ht="12.5">
      <c r="B98" s="269"/>
      <c r="C98" s="270"/>
      <c r="D98" s="255"/>
      <c r="E98" s="256"/>
      <c r="F98" s="256"/>
      <c r="G98" s="257"/>
      <c r="H98" s="258"/>
      <c r="I98" s="259"/>
      <c r="J98" s="271"/>
      <c r="K98" s="272"/>
    </row>
    <row r="99" spans="2:11" ht="12.5">
      <c r="B99" s="269"/>
      <c r="C99" s="270"/>
      <c r="D99" s="255"/>
      <c r="E99" s="256"/>
      <c r="F99" s="256"/>
      <c r="G99" s="257"/>
      <c r="H99" s="258"/>
      <c r="I99" s="259"/>
      <c r="J99" s="271"/>
      <c r="K99" s="272"/>
    </row>
    <row r="100" spans="2:11" ht="12.5">
      <c r="B100" s="269"/>
      <c r="C100" s="270"/>
      <c r="D100" s="255"/>
      <c r="E100" s="256"/>
      <c r="F100" s="256"/>
      <c r="G100" s="257"/>
      <c r="H100" s="258"/>
      <c r="I100" s="259"/>
      <c r="J100" s="271"/>
      <c r="K100" s="272"/>
    </row>
    <row r="101" spans="2:11" ht="12.5">
      <c r="B101" s="269"/>
      <c r="C101" s="270"/>
      <c r="D101" s="255"/>
      <c r="E101" s="256"/>
      <c r="F101" s="256"/>
      <c r="G101" s="257"/>
      <c r="H101" s="258"/>
      <c r="I101" s="259"/>
      <c r="J101" s="271"/>
      <c r="K101" s="272"/>
    </row>
    <row r="102" spans="2:11" ht="12.5">
      <c r="B102" s="269"/>
      <c r="C102" s="270"/>
      <c r="D102" s="255"/>
      <c r="E102" s="256"/>
      <c r="F102" s="256"/>
      <c r="G102" s="257"/>
      <c r="H102" s="258"/>
      <c r="I102" s="259"/>
      <c r="J102" s="271"/>
      <c r="K102" s="272"/>
    </row>
    <row r="103" spans="2:11" ht="12.5">
      <c r="B103" s="269"/>
      <c r="C103" s="270"/>
      <c r="D103" s="255"/>
      <c r="E103" s="256"/>
      <c r="F103" s="256"/>
      <c r="G103" s="257"/>
      <c r="H103" s="258"/>
      <c r="I103" s="259"/>
      <c r="J103" s="271"/>
      <c r="K103" s="272"/>
    </row>
    <row r="104" spans="2:11" ht="12.5">
      <c r="B104" s="269"/>
      <c r="C104" s="270"/>
      <c r="D104" s="255"/>
      <c r="E104" s="256"/>
      <c r="F104" s="256"/>
      <c r="G104" s="257"/>
      <c r="H104" s="258"/>
      <c r="I104" s="259"/>
      <c r="J104" s="271"/>
      <c r="K104" s="272"/>
    </row>
    <row r="105" spans="2:11" ht="12.5">
      <c r="B105" s="269"/>
      <c r="C105" s="270"/>
      <c r="D105" s="255"/>
      <c r="E105" s="256"/>
      <c r="F105" s="256"/>
      <c r="G105" s="257"/>
      <c r="H105" s="258"/>
      <c r="I105" s="259"/>
      <c r="J105" s="271"/>
      <c r="K105" s="272"/>
    </row>
    <row r="106" spans="2:11" ht="12.5">
      <c r="B106" s="269"/>
      <c r="C106" s="270"/>
      <c r="D106" s="255"/>
      <c r="E106" s="256"/>
      <c r="F106" s="256"/>
      <c r="G106" s="257"/>
      <c r="H106" s="258"/>
      <c r="I106" s="259"/>
      <c r="J106" s="271"/>
      <c r="K106" s="272"/>
    </row>
    <row r="107" spans="2:11" ht="12.5">
      <c r="B107" s="269"/>
      <c r="C107" s="270"/>
      <c r="D107" s="255"/>
      <c r="E107" s="256"/>
      <c r="F107" s="256"/>
      <c r="G107" s="257"/>
      <c r="H107" s="258"/>
      <c r="I107" s="259"/>
      <c r="J107" s="271"/>
      <c r="K107" s="272"/>
    </row>
    <row r="108" spans="2:11" ht="12.5">
      <c r="B108" s="269"/>
      <c r="C108" s="270"/>
      <c r="D108" s="255"/>
      <c r="E108" s="256"/>
      <c r="F108" s="256"/>
      <c r="G108" s="257"/>
      <c r="H108" s="258"/>
      <c r="I108" s="259"/>
      <c r="J108" s="271"/>
      <c r="K108" s="272"/>
    </row>
    <row r="109" spans="2:11" ht="12.5">
      <c r="B109" s="269"/>
      <c r="C109" s="270"/>
      <c r="D109" s="255"/>
      <c r="E109" s="256"/>
      <c r="F109" s="256"/>
      <c r="G109" s="257"/>
      <c r="H109" s="258"/>
      <c r="I109" s="259"/>
      <c r="J109" s="271"/>
      <c r="K109" s="272"/>
    </row>
    <row r="110" spans="2:11" ht="12.5">
      <c r="B110" s="269"/>
      <c r="C110" s="270"/>
      <c r="D110" s="255"/>
      <c r="E110" s="256"/>
      <c r="F110" s="256"/>
      <c r="G110" s="257"/>
      <c r="H110" s="258"/>
      <c r="I110" s="259"/>
      <c r="J110" s="271"/>
      <c r="K110" s="272"/>
    </row>
    <row r="111" spans="2:11" ht="12.5">
      <c r="B111" s="269"/>
      <c r="C111" s="270"/>
      <c r="D111" s="255"/>
      <c r="E111" s="256"/>
      <c r="F111" s="256"/>
      <c r="G111" s="257"/>
      <c r="H111" s="258"/>
      <c r="I111" s="259"/>
      <c r="J111" s="271"/>
      <c r="K111" s="272"/>
    </row>
    <row r="112" spans="2:11" ht="12.5">
      <c r="B112" s="269"/>
      <c r="C112" s="270"/>
      <c r="D112" s="255"/>
      <c r="E112" s="256"/>
      <c r="F112" s="256"/>
      <c r="G112" s="257"/>
      <c r="H112" s="258"/>
      <c r="I112" s="259"/>
      <c r="J112" s="271"/>
      <c r="K112" s="272"/>
    </row>
    <row r="113" spans="2:11" ht="12.5">
      <c r="B113" s="269"/>
      <c r="C113" s="270"/>
      <c r="D113" s="255"/>
      <c r="E113" s="256"/>
      <c r="F113" s="256"/>
      <c r="G113" s="257"/>
      <c r="H113" s="258"/>
      <c r="I113" s="259"/>
      <c r="J113" s="271"/>
      <c r="K113" s="272"/>
    </row>
    <row r="114" spans="2:11" ht="12.5">
      <c r="B114" s="269"/>
      <c r="C114" s="270"/>
      <c r="D114" s="255"/>
      <c r="E114" s="256"/>
      <c r="F114" s="256"/>
      <c r="G114" s="257"/>
      <c r="H114" s="258"/>
      <c r="I114" s="259"/>
      <c r="J114" s="271"/>
      <c r="K114" s="272"/>
    </row>
    <row r="115" spans="2:11" ht="12.5">
      <c r="B115" s="269"/>
      <c r="C115" s="270"/>
      <c r="D115" s="255"/>
      <c r="E115" s="256"/>
      <c r="F115" s="256"/>
      <c r="G115" s="257"/>
      <c r="H115" s="258"/>
      <c r="I115" s="259"/>
      <c r="J115" s="271"/>
      <c r="K115" s="272"/>
    </row>
    <row r="116" spans="2:11" ht="12.5">
      <c r="B116" s="269"/>
      <c r="C116" s="270"/>
      <c r="D116" s="255"/>
      <c r="E116" s="256"/>
      <c r="F116" s="256"/>
      <c r="G116" s="257"/>
      <c r="H116" s="258"/>
      <c r="I116" s="259"/>
      <c r="J116" s="271"/>
      <c r="K116" s="272"/>
    </row>
    <row r="117" spans="2:11" ht="12.5">
      <c r="B117" s="269"/>
      <c r="C117" s="270"/>
      <c r="D117" s="255"/>
      <c r="E117" s="256"/>
      <c r="F117" s="256"/>
      <c r="G117" s="257"/>
      <c r="H117" s="258"/>
      <c r="I117" s="259"/>
      <c r="J117" s="271"/>
      <c r="K117" s="272"/>
    </row>
    <row r="118" spans="2:11" ht="12.5">
      <c r="B118" s="269"/>
      <c r="C118" s="270"/>
      <c r="D118" s="255"/>
      <c r="E118" s="256"/>
      <c r="F118" s="256"/>
      <c r="G118" s="257"/>
      <c r="H118" s="258"/>
      <c r="I118" s="259"/>
      <c r="J118" s="271"/>
      <c r="K118" s="272"/>
    </row>
    <row r="119" spans="2:11" ht="12.5">
      <c r="B119" s="269"/>
      <c r="C119" s="270"/>
      <c r="D119" s="255"/>
      <c r="E119" s="256"/>
      <c r="F119" s="256"/>
      <c r="G119" s="257"/>
      <c r="H119" s="258"/>
      <c r="I119" s="259"/>
      <c r="J119" s="271"/>
      <c r="K119" s="272"/>
    </row>
    <row r="120" spans="2:11" ht="12.5">
      <c r="B120" s="269"/>
      <c r="C120" s="270"/>
      <c r="D120" s="255"/>
      <c r="E120" s="256"/>
      <c r="F120" s="256"/>
      <c r="G120" s="257"/>
      <c r="H120" s="258"/>
      <c r="I120" s="259"/>
      <c r="J120" s="271"/>
      <c r="K120" s="272"/>
    </row>
    <row r="121" spans="2:11" ht="12.5">
      <c r="B121" s="269"/>
      <c r="C121" s="270"/>
      <c r="D121" s="255"/>
      <c r="E121" s="256"/>
      <c r="F121" s="256"/>
      <c r="G121" s="257"/>
      <c r="H121" s="258"/>
      <c r="I121" s="259"/>
      <c r="J121" s="271"/>
      <c r="K121" s="272"/>
    </row>
    <row r="122" spans="2:11" ht="12.5">
      <c r="B122" s="269"/>
      <c r="C122" s="270"/>
      <c r="D122" s="255"/>
      <c r="E122" s="256"/>
      <c r="F122" s="256"/>
      <c r="G122" s="257"/>
      <c r="H122" s="258"/>
      <c r="I122" s="259"/>
      <c r="J122" s="271"/>
      <c r="K122" s="272"/>
    </row>
    <row r="123" spans="2:11" ht="12.5">
      <c r="B123" s="269"/>
      <c r="C123" s="270"/>
      <c r="D123" s="255"/>
      <c r="E123" s="256"/>
      <c r="F123" s="256"/>
      <c r="G123" s="257"/>
      <c r="H123" s="258"/>
      <c r="I123" s="259"/>
      <c r="J123" s="271"/>
      <c r="K123" s="272"/>
    </row>
    <row r="124" spans="2:11" ht="12.5">
      <c r="B124" s="269"/>
      <c r="C124" s="270"/>
      <c r="D124" s="255"/>
      <c r="E124" s="256"/>
      <c r="F124" s="256"/>
      <c r="G124" s="257"/>
      <c r="H124" s="258"/>
      <c r="I124" s="259"/>
      <c r="J124" s="271"/>
      <c r="K124" s="272"/>
    </row>
    <row r="125" spans="2:11" ht="12.5">
      <c r="B125" s="269"/>
      <c r="C125" s="270"/>
      <c r="D125" s="255"/>
      <c r="E125" s="256"/>
      <c r="F125" s="256"/>
      <c r="G125" s="257"/>
      <c r="H125" s="258"/>
      <c r="I125" s="259"/>
      <c r="J125" s="271"/>
      <c r="K125" s="272"/>
    </row>
    <row r="126" spans="2:11" ht="12.5">
      <c r="B126" s="269"/>
      <c r="C126" s="270"/>
      <c r="D126" s="255"/>
      <c r="E126" s="256"/>
      <c r="F126" s="256"/>
      <c r="G126" s="257"/>
      <c r="H126" s="258"/>
      <c r="I126" s="259"/>
      <c r="J126" s="271"/>
      <c r="K126" s="272"/>
    </row>
    <row r="127" spans="2:11" ht="12.5">
      <c r="B127" s="269"/>
      <c r="C127" s="270"/>
      <c r="D127" s="255"/>
      <c r="E127" s="256"/>
      <c r="F127" s="256"/>
      <c r="G127" s="257"/>
      <c r="H127" s="258"/>
      <c r="I127" s="259"/>
      <c r="J127" s="271"/>
      <c r="K127" s="272"/>
    </row>
    <row r="128" spans="2:11" ht="12.5">
      <c r="B128" s="269"/>
      <c r="C128" s="270"/>
      <c r="D128" s="255"/>
      <c r="E128" s="256"/>
      <c r="F128" s="256"/>
      <c r="G128" s="257"/>
      <c r="H128" s="258"/>
      <c r="I128" s="259"/>
      <c r="J128" s="271"/>
      <c r="K128" s="272"/>
    </row>
    <row r="129" spans="2:11" ht="12.5">
      <c r="B129" s="269"/>
      <c r="C129" s="270"/>
      <c r="D129" s="255"/>
      <c r="E129" s="256"/>
      <c r="F129" s="256"/>
      <c r="G129" s="257"/>
      <c r="H129" s="258"/>
      <c r="I129" s="259"/>
      <c r="J129" s="271"/>
      <c r="K129" s="272"/>
    </row>
    <row r="130" spans="2:11" ht="12.5">
      <c r="B130" s="269"/>
      <c r="C130" s="270"/>
      <c r="D130" s="255"/>
      <c r="E130" s="256"/>
      <c r="F130" s="256"/>
      <c r="G130" s="257"/>
      <c r="H130" s="258"/>
      <c r="I130" s="259"/>
      <c r="J130" s="271"/>
      <c r="K130" s="272"/>
    </row>
    <row r="131" spans="2:11" ht="12.5">
      <c r="B131" s="269"/>
      <c r="C131" s="270"/>
      <c r="D131" s="255"/>
      <c r="E131" s="256"/>
      <c r="F131" s="256"/>
      <c r="G131" s="257"/>
      <c r="H131" s="258"/>
      <c r="I131" s="259"/>
      <c r="J131" s="271"/>
      <c r="K131" s="272"/>
    </row>
    <row r="132" spans="2:11" ht="12.5">
      <c r="B132" s="269"/>
      <c r="C132" s="270"/>
      <c r="D132" s="255"/>
      <c r="E132" s="256"/>
      <c r="F132" s="256"/>
      <c r="G132" s="257"/>
      <c r="H132" s="258"/>
      <c r="I132" s="259"/>
      <c r="J132" s="271"/>
      <c r="K132" s="272"/>
    </row>
    <row r="133" spans="2:11" ht="12.5">
      <c r="B133" s="269"/>
      <c r="C133" s="270"/>
      <c r="D133" s="255"/>
      <c r="E133" s="256"/>
      <c r="F133" s="256"/>
      <c r="G133" s="257"/>
      <c r="H133" s="258"/>
      <c r="I133" s="259"/>
      <c r="J133" s="271"/>
      <c r="K133" s="272"/>
    </row>
    <row r="134" spans="2:11" ht="12.5">
      <c r="B134" s="269"/>
      <c r="C134" s="270"/>
      <c r="D134" s="255"/>
      <c r="E134" s="256"/>
      <c r="F134" s="256"/>
      <c r="G134" s="257"/>
      <c r="H134" s="258"/>
      <c r="I134" s="259"/>
      <c r="J134" s="271"/>
      <c r="K134" s="272"/>
    </row>
    <row r="135" spans="2:11" ht="12.5">
      <c r="B135" s="269"/>
      <c r="C135" s="270"/>
      <c r="D135" s="255"/>
      <c r="E135" s="256"/>
      <c r="F135" s="256"/>
      <c r="G135" s="257"/>
      <c r="H135" s="258"/>
      <c r="I135" s="259"/>
      <c r="J135" s="271"/>
      <c r="K135" s="272"/>
    </row>
    <row r="136" spans="2:11" ht="12.5">
      <c r="B136" s="269"/>
      <c r="C136" s="270"/>
      <c r="D136" s="255"/>
      <c r="E136" s="256"/>
      <c r="F136" s="256"/>
      <c r="G136" s="257"/>
      <c r="H136" s="258"/>
      <c r="I136" s="259"/>
      <c r="J136" s="271"/>
      <c r="K136" s="272"/>
    </row>
    <row r="137" spans="2:11" ht="12.5">
      <c r="B137" s="269"/>
      <c r="C137" s="270"/>
      <c r="D137" s="255"/>
      <c r="E137" s="256"/>
      <c r="F137" s="256"/>
      <c r="G137" s="257"/>
      <c r="H137" s="258"/>
      <c r="I137" s="259"/>
      <c r="J137" s="271"/>
      <c r="K137" s="272"/>
    </row>
    <row r="138" spans="2:11" ht="12.5">
      <c r="B138" s="269"/>
      <c r="C138" s="270"/>
      <c r="D138" s="255"/>
      <c r="E138" s="256"/>
      <c r="F138" s="256"/>
      <c r="G138" s="257"/>
      <c r="H138" s="258"/>
      <c r="I138" s="259"/>
      <c r="J138" s="271"/>
      <c r="K138" s="272"/>
    </row>
    <row r="139" spans="2:11" ht="12.5">
      <c r="B139" s="269"/>
      <c r="C139" s="270"/>
      <c r="D139" s="255"/>
      <c r="E139" s="256"/>
      <c r="F139" s="256"/>
      <c r="G139" s="257"/>
      <c r="H139" s="258"/>
      <c r="I139" s="259"/>
      <c r="J139" s="271"/>
      <c r="K139" s="272"/>
    </row>
    <row r="140" spans="2:11" ht="12.5">
      <c r="B140" s="269"/>
      <c r="C140" s="270"/>
      <c r="D140" s="255"/>
      <c r="E140" s="256"/>
      <c r="F140" s="256"/>
      <c r="G140" s="257"/>
      <c r="H140" s="258"/>
      <c r="I140" s="259"/>
      <c r="J140" s="271"/>
      <c r="K140" s="272"/>
    </row>
    <row r="141" spans="2:11" ht="12.5">
      <c r="B141" s="269"/>
      <c r="C141" s="270"/>
      <c r="D141" s="255"/>
      <c r="E141" s="256"/>
      <c r="F141" s="256"/>
      <c r="G141" s="257"/>
      <c r="H141" s="258"/>
      <c r="I141" s="259"/>
      <c r="J141" s="271"/>
      <c r="K141" s="272"/>
    </row>
    <row r="142" spans="2:11" ht="12.5">
      <c r="B142" s="269"/>
      <c r="C142" s="270"/>
      <c r="D142" s="255"/>
      <c r="E142" s="256"/>
      <c r="F142" s="256"/>
      <c r="G142" s="257"/>
      <c r="H142" s="258"/>
      <c r="I142" s="259"/>
      <c r="J142" s="271"/>
      <c r="K142" s="272"/>
    </row>
    <row r="143" spans="2:11" ht="12.5">
      <c r="B143" s="269"/>
      <c r="C143" s="270"/>
      <c r="D143" s="255"/>
      <c r="E143" s="256"/>
      <c r="F143" s="256"/>
      <c r="G143" s="257"/>
      <c r="H143" s="258"/>
      <c r="I143" s="259"/>
      <c r="J143" s="271"/>
      <c r="K143" s="272"/>
    </row>
    <row r="144" spans="2:11" ht="13" thickBot="1">
      <c r="B144" s="288"/>
      <c r="C144" s="289"/>
      <c r="D144" s="290"/>
      <c r="E144" s="291"/>
      <c r="F144" s="291"/>
      <c r="G144" s="292"/>
      <c r="H144" s="293"/>
      <c r="I144" s="294"/>
      <c r="J144" s="295"/>
      <c r="K144" s="296"/>
    </row>
  </sheetData>
  <dataConsolidate/>
  <mergeCells count="441">
    <mergeCell ref="B143:C143"/>
    <mergeCell ref="D143:G143"/>
    <mergeCell ref="H143:I143"/>
    <mergeCell ref="J143:K143"/>
    <mergeCell ref="B144:C144"/>
    <mergeCell ref="D144:G144"/>
    <mergeCell ref="H144:I144"/>
    <mergeCell ref="J144:K144"/>
    <mergeCell ref="B141:C141"/>
    <mergeCell ref="D141:G141"/>
    <mergeCell ref="H141:I141"/>
    <mergeCell ref="J141:K141"/>
    <mergeCell ref="B142:C142"/>
    <mergeCell ref="D142:G142"/>
    <mergeCell ref="H142:I142"/>
    <mergeCell ref="J142:K142"/>
    <mergeCell ref="B139:C139"/>
    <mergeCell ref="D139:G139"/>
    <mergeCell ref="H139:I139"/>
    <mergeCell ref="J139:K139"/>
    <mergeCell ref="B140:C140"/>
    <mergeCell ref="D140:G140"/>
    <mergeCell ref="H140:I140"/>
    <mergeCell ref="J140:K140"/>
    <mergeCell ref="B137:C137"/>
    <mergeCell ref="D137:G137"/>
    <mergeCell ref="H137:I137"/>
    <mergeCell ref="J137:K137"/>
    <mergeCell ref="B138:C138"/>
    <mergeCell ref="D138:G138"/>
    <mergeCell ref="H138:I138"/>
    <mergeCell ref="J138:K138"/>
    <mergeCell ref="B135:C135"/>
    <mergeCell ref="D135:G135"/>
    <mergeCell ref="H135:I135"/>
    <mergeCell ref="J135:K135"/>
    <mergeCell ref="B136:C136"/>
    <mergeCell ref="D136:G136"/>
    <mergeCell ref="H136:I136"/>
    <mergeCell ref="J136:K136"/>
    <mergeCell ref="B133:C133"/>
    <mergeCell ref="D133:G133"/>
    <mergeCell ref="H133:I133"/>
    <mergeCell ref="J133:K133"/>
    <mergeCell ref="B134:C134"/>
    <mergeCell ref="D134:G134"/>
    <mergeCell ref="H134:I134"/>
    <mergeCell ref="J134:K134"/>
    <mergeCell ref="B131:C131"/>
    <mergeCell ref="D131:G131"/>
    <mergeCell ref="H131:I131"/>
    <mergeCell ref="J131:K131"/>
    <mergeCell ref="B132:C132"/>
    <mergeCell ref="D132:G132"/>
    <mergeCell ref="H132:I132"/>
    <mergeCell ref="J132:K132"/>
    <mergeCell ref="B129:C129"/>
    <mergeCell ref="D129:G129"/>
    <mergeCell ref="H129:I129"/>
    <mergeCell ref="J129:K129"/>
    <mergeCell ref="B130:C130"/>
    <mergeCell ref="D130:G130"/>
    <mergeCell ref="H130:I130"/>
    <mergeCell ref="J130:K130"/>
    <mergeCell ref="B127:C127"/>
    <mergeCell ref="D127:G127"/>
    <mergeCell ref="H127:I127"/>
    <mergeCell ref="J127:K127"/>
    <mergeCell ref="B128:C128"/>
    <mergeCell ref="D128:G128"/>
    <mergeCell ref="H128:I128"/>
    <mergeCell ref="J128:K128"/>
    <mergeCell ref="B125:C125"/>
    <mergeCell ref="D125:G125"/>
    <mergeCell ref="H125:I125"/>
    <mergeCell ref="J125:K125"/>
    <mergeCell ref="B126:C126"/>
    <mergeCell ref="D126:G126"/>
    <mergeCell ref="H126:I126"/>
    <mergeCell ref="J126:K126"/>
    <mergeCell ref="B123:C123"/>
    <mergeCell ref="D123:G123"/>
    <mergeCell ref="H123:I123"/>
    <mergeCell ref="J123:K123"/>
    <mergeCell ref="B124:C124"/>
    <mergeCell ref="D124:G124"/>
    <mergeCell ref="H124:I124"/>
    <mergeCell ref="J124:K124"/>
    <mergeCell ref="B121:C121"/>
    <mergeCell ref="D121:G121"/>
    <mergeCell ref="H121:I121"/>
    <mergeCell ref="J121:K121"/>
    <mergeCell ref="B122:C122"/>
    <mergeCell ref="D122:G122"/>
    <mergeCell ref="H122:I122"/>
    <mergeCell ref="J122:K122"/>
    <mergeCell ref="B119:C119"/>
    <mergeCell ref="D119:G119"/>
    <mergeCell ref="H119:I119"/>
    <mergeCell ref="J119:K119"/>
    <mergeCell ref="B120:C120"/>
    <mergeCell ref="D120:G120"/>
    <mergeCell ref="H120:I120"/>
    <mergeCell ref="J120:K120"/>
    <mergeCell ref="B117:C117"/>
    <mergeCell ref="D117:G117"/>
    <mergeCell ref="H117:I117"/>
    <mergeCell ref="J117:K117"/>
    <mergeCell ref="B118:C118"/>
    <mergeCell ref="D118:G118"/>
    <mergeCell ref="H118:I118"/>
    <mergeCell ref="J118:K118"/>
    <mergeCell ref="B115:C115"/>
    <mergeCell ref="D115:G115"/>
    <mergeCell ref="H115:I115"/>
    <mergeCell ref="J115:K115"/>
    <mergeCell ref="B116:C116"/>
    <mergeCell ref="D116:G116"/>
    <mergeCell ref="H116:I116"/>
    <mergeCell ref="J116:K116"/>
    <mergeCell ref="B113:C113"/>
    <mergeCell ref="D113:G113"/>
    <mergeCell ref="H113:I113"/>
    <mergeCell ref="J113:K113"/>
    <mergeCell ref="B114:C114"/>
    <mergeCell ref="D114:G114"/>
    <mergeCell ref="H114:I114"/>
    <mergeCell ref="J114:K114"/>
    <mergeCell ref="B111:C111"/>
    <mergeCell ref="D111:G111"/>
    <mergeCell ref="H111:I111"/>
    <mergeCell ref="J111:K111"/>
    <mergeCell ref="B112:C112"/>
    <mergeCell ref="D112:G112"/>
    <mergeCell ref="H112:I112"/>
    <mergeCell ref="J112:K112"/>
    <mergeCell ref="B109:C109"/>
    <mergeCell ref="D109:G109"/>
    <mergeCell ref="H109:I109"/>
    <mergeCell ref="J109:K109"/>
    <mergeCell ref="B110:C110"/>
    <mergeCell ref="D110:G110"/>
    <mergeCell ref="H110:I110"/>
    <mergeCell ref="J110:K110"/>
    <mergeCell ref="B107:C107"/>
    <mergeCell ref="D107:G107"/>
    <mergeCell ref="H107:I107"/>
    <mergeCell ref="J107:K107"/>
    <mergeCell ref="B108:C108"/>
    <mergeCell ref="D108:G108"/>
    <mergeCell ref="H108:I108"/>
    <mergeCell ref="J108:K108"/>
    <mergeCell ref="B105:C105"/>
    <mergeCell ref="D105:G105"/>
    <mergeCell ref="H105:I105"/>
    <mergeCell ref="J105:K105"/>
    <mergeCell ref="B106:C106"/>
    <mergeCell ref="D106:G106"/>
    <mergeCell ref="H106:I106"/>
    <mergeCell ref="J106:K106"/>
    <mergeCell ref="B103:C103"/>
    <mergeCell ref="D103:G103"/>
    <mergeCell ref="H103:I103"/>
    <mergeCell ref="J103:K103"/>
    <mergeCell ref="B104:C104"/>
    <mergeCell ref="D104:G104"/>
    <mergeCell ref="H104:I104"/>
    <mergeCell ref="J104:K104"/>
    <mergeCell ref="B101:C101"/>
    <mergeCell ref="D101:G101"/>
    <mergeCell ref="H101:I101"/>
    <mergeCell ref="J101:K101"/>
    <mergeCell ref="B102:C102"/>
    <mergeCell ref="D102:G102"/>
    <mergeCell ref="H102:I102"/>
    <mergeCell ref="J102:K102"/>
    <mergeCell ref="B99:C99"/>
    <mergeCell ref="D99:G99"/>
    <mergeCell ref="H99:I99"/>
    <mergeCell ref="J99:K99"/>
    <mergeCell ref="B100:C100"/>
    <mergeCell ref="D100:G100"/>
    <mergeCell ref="H100:I100"/>
    <mergeCell ref="J100:K100"/>
    <mergeCell ref="B97:C97"/>
    <mergeCell ref="D97:G97"/>
    <mergeCell ref="H97:I97"/>
    <mergeCell ref="J97:K97"/>
    <mergeCell ref="B98:C98"/>
    <mergeCell ref="D98:G98"/>
    <mergeCell ref="H98:I98"/>
    <mergeCell ref="J98:K98"/>
    <mergeCell ref="B95:C95"/>
    <mergeCell ref="D95:G95"/>
    <mergeCell ref="H95:I95"/>
    <mergeCell ref="J95:K95"/>
    <mergeCell ref="B96:C96"/>
    <mergeCell ref="D96:G96"/>
    <mergeCell ref="H96:I96"/>
    <mergeCell ref="J96:K96"/>
    <mergeCell ref="B93:C93"/>
    <mergeCell ref="D93:G93"/>
    <mergeCell ref="H93:I93"/>
    <mergeCell ref="J93:K93"/>
    <mergeCell ref="B94:C94"/>
    <mergeCell ref="D94:G94"/>
    <mergeCell ref="H94:I94"/>
    <mergeCell ref="J94:K94"/>
    <mergeCell ref="B91:C91"/>
    <mergeCell ref="D91:G91"/>
    <mergeCell ref="H91:I91"/>
    <mergeCell ref="J91:K91"/>
    <mergeCell ref="B92:C92"/>
    <mergeCell ref="D92:G92"/>
    <mergeCell ref="H92:I92"/>
    <mergeCell ref="J92:K92"/>
    <mergeCell ref="Q88:S88"/>
    <mergeCell ref="B89:C89"/>
    <mergeCell ref="D89:G89"/>
    <mergeCell ref="H89:I89"/>
    <mergeCell ref="J89:K89"/>
    <mergeCell ref="Q89:S90"/>
    <mergeCell ref="B90:C90"/>
    <mergeCell ref="D90:G90"/>
    <mergeCell ref="H90:I90"/>
    <mergeCell ref="J90:K90"/>
    <mergeCell ref="B87:C87"/>
    <mergeCell ref="D87:G87"/>
    <mergeCell ref="H87:I87"/>
    <mergeCell ref="J87:K87"/>
    <mergeCell ref="B88:C88"/>
    <mergeCell ref="D88:G88"/>
    <mergeCell ref="H88:I88"/>
    <mergeCell ref="J88:K88"/>
    <mergeCell ref="B85:C85"/>
    <mergeCell ref="D85:G85"/>
    <mergeCell ref="H85:I85"/>
    <mergeCell ref="J85:K85"/>
    <mergeCell ref="B86:C86"/>
    <mergeCell ref="D86:G86"/>
    <mergeCell ref="H86:I86"/>
    <mergeCell ref="J86:K86"/>
    <mergeCell ref="B83:C83"/>
    <mergeCell ref="D83:G83"/>
    <mergeCell ref="H83:I83"/>
    <mergeCell ref="J83:K83"/>
    <mergeCell ref="Q83:S83"/>
    <mergeCell ref="B84:C84"/>
    <mergeCell ref="D84:G84"/>
    <mergeCell ref="H84:I84"/>
    <mergeCell ref="J84:K84"/>
    <mergeCell ref="Q84:S85"/>
    <mergeCell ref="B81:C81"/>
    <mergeCell ref="D81:G81"/>
    <mergeCell ref="H81:I81"/>
    <mergeCell ref="J81:K81"/>
    <mergeCell ref="B82:C82"/>
    <mergeCell ref="D82:G82"/>
    <mergeCell ref="H82:I82"/>
    <mergeCell ref="J82:K82"/>
    <mergeCell ref="B79:C79"/>
    <mergeCell ref="D79:G79"/>
    <mergeCell ref="H79:I79"/>
    <mergeCell ref="J79:K79"/>
    <mergeCell ref="B80:C80"/>
    <mergeCell ref="D80:G80"/>
    <mergeCell ref="H80:I80"/>
    <mergeCell ref="J80:K80"/>
    <mergeCell ref="B77:C77"/>
    <mergeCell ref="D77:G77"/>
    <mergeCell ref="H77:I77"/>
    <mergeCell ref="J77:K77"/>
    <mergeCell ref="B78:C78"/>
    <mergeCell ref="D78:G78"/>
    <mergeCell ref="H78:I78"/>
    <mergeCell ref="J78:K78"/>
    <mergeCell ref="B75:C75"/>
    <mergeCell ref="D75:G75"/>
    <mergeCell ref="H75:I75"/>
    <mergeCell ref="J75:K75"/>
    <mergeCell ref="B76:C76"/>
    <mergeCell ref="D76:G76"/>
    <mergeCell ref="H76:I76"/>
    <mergeCell ref="J76:K76"/>
    <mergeCell ref="B73:C73"/>
    <mergeCell ref="D73:G73"/>
    <mergeCell ref="H73:I73"/>
    <mergeCell ref="J73:K73"/>
    <mergeCell ref="B74:C74"/>
    <mergeCell ref="D74:G74"/>
    <mergeCell ref="H74:I74"/>
    <mergeCell ref="J74:K74"/>
    <mergeCell ref="B71:C71"/>
    <mergeCell ref="D71:G71"/>
    <mergeCell ref="H71:I71"/>
    <mergeCell ref="J71:K71"/>
    <mergeCell ref="B72:C72"/>
    <mergeCell ref="D72:G72"/>
    <mergeCell ref="H72:I72"/>
    <mergeCell ref="J72:K72"/>
    <mergeCell ref="M68:S68"/>
    <mergeCell ref="B69:C69"/>
    <mergeCell ref="D69:G69"/>
    <mergeCell ref="H69:I69"/>
    <mergeCell ref="J69:K69"/>
    <mergeCell ref="M69:S72"/>
    <mergeCell ref="B70:C70"/>
    <mergeCell ref="D70:G70"/>
    <mergeCell ref="H70:I70"/>
    <mergeCell ref="J70:K70"/>
    <mergeCell ref="B67:C67"/>
    <mergeCell ref="D67:G67"/>
    <mergeCell ref="H67:I67"/>
    <mergeCell ref="J67:K67"/>
    <mergeCell ref="B68:C68"/>
    <mergeCell ref="D68:G68"/>
    <mergeCell ref="H68:I68"/>
    <mergeCell ref="J68:K68"/>
    <mergeCell ref="B65:C65"/>
    <mergeCell ref="D65:G65"/>
    <mergeCell ref="H65:I65"/>
    <mergeCell ref="J65:K65"/>
    <mergeCell ref="B66:C66"/>
    <mergeCell ref="D66:G66"/>
    <mergeCell ref="H66:I66"/>
    <mergeCell ref="J66:K66"/>
    <mergeCell ref="M62:S62"/>
    <mergeCell ref="B63:C63"/>
    <mergeCell ref="D63:G63"/>
    <mergeCell ref="H63:I63"/>
    <mergeCell ref="J63:K63"/>
    <mergeCell ref="M63:S66"/>
    <mergeCell ref="B64:C64"/>
    <mergeCell ref="D64:G64"/>
    <mergeCell ref="H64:I64"/>
    <mergeCell ref="J64:K64"/>
    <mergeCell ref="B61:C61"/>
    <mergeCell ref="D61:G61"/>
    <mergeCell ref="H61:I61"/>
    <mergeCell ref="J61:K61"/>
    <mergeCell ref="B62:C62"/>
    <mergeCell ref="D62:G62"/>
    <mergeCell ref="H62:I62"/>
    <mergeCell ref="J62:K62"/>
    <mergeCell ref="B59:C59"/>
    <mergeCell ref="D59:G59"/>
    <mergeCell ref="H59:I59"/>
    <mergeCell ref="J59:K59"/>
    <mergeCell ref="B60:C60"/>
    <mergeCell ref="D60:G60"/>
    <mergeCell ref="H60:I60"/>
    <mergeCell ref="J60:K60"/>
    <mergeCell ref="B57:C57"/>
    <mergeCell ref="D57:G57"/>
    <mergeCell ref="H57:I57"/>
    <mergeCell ref="J57:K57"/>
    <mergeCell ref="B58:C58"/>
    <mergeCell ref="D58:G58"/>
    <mergeCell ref="H58:I58"/>
    <mergeCell ref="J58:K58"/>
    <mergeCell ref="B55:C55"/>
    <mergeCell ref="D55:G55"/>
    <mergeCell ref="H55:I55"/>
    <mergeCell ref="J55:K55"/>
    <mergeCell ref="B56:C56"/>
    <mergeCell ref="D56:G56"/>
    <mergeCell ref="H56:I56"/>
    <mergeCell ref="J56:K56"/>
    <mergeCell ref="B53:C53"/>
    <mergeCell ref="D53:G53"/>
    <mergeCell ref="H53:I53"/>
    <mergeCell ref="J53:K53"/>
    <mergeCell ref="B54:C54"/>
    <mergeCell ref="D54:G54"/>
    <mergeCell ref="H54:I54"/>
    <mergeCell ref="J54:K54"/>
    <mergeCell ref="B51:C51"/>
    <mergeCell ref="D51:G51"/>
    <mergeCell ref="H51:I51"/>
    <mergeCell ref="J51:K51"/>
    <mergeCell ref="B52:C52"/>
    <mergeCell ref="D52:G52"/>
    <mergeCell ref="H52:I52"/>
    <mergeCell ref="J52:K52"/>
    <mergeCell ref="B49:C49"/>
    <mergeCell ref="D49:G49"/>
    <mergeCell ref="H49:I49"/>
    <mergeCell ref="J49:K49"/>
    <mergeCell ref="B50:C50"/>
    <mergeCell ref="D50:G50"/>
    <mergeCell ref="H50:I50"/>
    <mergeCell ref="J50:K50"/>
    <mergeCell ref="B47:C47"/>
    <mergeCell ref="D47:G47"/>
    <mergeCell ref="H47:I47"/>
    <mergeCell ref="J47:K47"/>
    <mergeCell ref="B48:C48"/>
    <mergeCell ref="D48:G48"/>
    <mergeCell ref="H48:I48"/>
    <mergeCell ref="J48:K48"/>
    <mergeCell ref="B45:C45"/>
    <mergeCell ref="D45:G45"/>
    <mergeCell ref="H45:I45"/>
    <mergeCell ref="J45:K45"/>
    <mergeCell ref="B46:C46"/>
    <mergeCell ref="D46:G46"/>
    <mergeCell ref="H46:I46"/>
    <mergeCell ref="J46:K46"/>
    <mergeCell ref="B43:C43"/>
    <mergeCell ref="D43:G43"/>
    <mergeCell ref="H43:I43"/>
    <mergeCell ref="J43:K43"/>
    <mergeCell ref="B44:C44"/>
    <mergeCell ref="D44:G44"/>
    <mergeCell ref="H44:I44"/>
    <mergeCell ref="J44:K44"/>
    <mergeCell ref="B38:C38"/>
    <mergeCell ref="G39:H39"/>
    <mergeCell ref="B41:K41"/>
    <mergeCell ref="B42:C42"/>
    <mergeCell ref="D42:G42"/>
    <mergeCell ref="H42:I42"/>
    <mergeCell ref="J42:K42"/>
    <mergeCell ref="B32:E32"/>
    <mergeCell ref="B33:C33"/>
    <mergeCell ref="B34:C34"/>
    <mergeCell ref="B35:C35"/>
    <mergeCell ref="B36:C36"/>
    <mergeCell ref="B37:C37"/>
    <mergeCell ref="B20:E20"/>
    <mergeCell ref="G20:K20"/>
    <mergeCell ref="M20:O20"/>
    <mergeCell ref="Q20:S20"/>
    <mergeCell ref="G21:H21"/>
    <mergeCell ref="Q31:S31"/>
    <mergeCell ref="B8:D8"/>
    <mergeCell ref="B9:D10"/>
    <mergeCell ref="B12:D12"/>
    <mergeCell ref="B13:D14"/>
    <mergeCell ref="B16:D16"/>
    <mergeCell ref="B17:D18"/>
  </mergeCells>
  <conditionalFormatting sqref="B22:B28">
    <cfRule type="duplicateValues" dxfId="45" priority="6"/>
  </conditionalFormatting>
  <conditionalFormatting sqref="H22:H38">
    <cfRule type="duplicateValues" dxfId="44" priority="4"/>
    <cfRule type="expression" dxfId="43" priority="5">
      <formula>$G22</formula>
    </cfRule>
  </conditionalFormatting>
  <conditionalFormatting sqref="M22:M38">
    <cfRule type="duplicateValues" dxfId="42" priority="3"/>
  </conditionalFormatting>
  <conditionalFormatting sqref="Q22:Q27">
    <cfRule type="duplicateValues" dxfId="41" priority="2"/>
  </conditionalFormatting>
  <conditionalFormatting sqref="Q33:Q38">
    <cfRule type="duplicateValues" dxfId="40" priority="1"/>
  </conditionalFormatting>
  <dataValidations count="1">
    <dataValidation type="list" allowBlank="1" sqref="H43:I43 H44:H144" xr:uid="{29314317-9368-482E-9B70-71A52D107AFD}">
      <formula1>$M$22:$M$38</formula1>
    </dataValidation>
  </dataValidations>
  <pageMargins left="0.7" right="0.7" top="0.75" bottom="0.75" header="0.3" footer="0.3"/>
  <pageSetup orientation="portrait" horizontalDpi="360"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6</xdr:col>
                    <xdr:colOff>0</xdr:colOff>
                    <xdr:row>21</xdr:row>
                    <xdr:rowOff>0</xdr:rowOff>
                  </from>
                  <to>
                    <xdr:col>6</xdr:col>
                    <xdr:colOff>203200</xdr:colOff>
                    <xdr:row>22</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0</xdr:colOff>
                    <xdr:row>22</xdr:row>
                    <xdr:rowOff>0</xdr:rowOff>
                  </from>
                  <to>
                    <xdr:col>6</xdr:col>
                    <xdr:colOff>203200</xdr:colOff>
                    <xdr:row>23</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6</xdr:col>
                    <xdr:colOff>0</xdr:colOff>
                    <xdr:row>23</xdr:row>
                    <xdr:rowOff>0</xdr:rowOff>
                  </from>
                  <to>
                    <xdr:col>6</xdr:col>
                    <xdr:colOff>203200</xdr:colOff>
                    <xdr:row>24</xdr:row>
                    <xdr:rowOff>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0</xdr:colOff>
                    <xdr:row>24</xdr:row>
                    <xdr:rowOff>0</xdr:rowOff>
                  </from>
                  <to>
                    <xdr:col>6</xdr:col>
                    <xdr:colOff>203200</xdr:colOff>
                    <xdr:row>25</xdr:row>
                    <xdr:rowOff>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6</xdr:col>
                    <xdr:colOff>0</xdr:colOff>
                    <xdr:row>25</xdr:row>
                    <xdr:rowOff>0</xdr:rowOff>
                  </from>
                  <to>
                    <xdr:col>6</xdr:col>
                    <xdr:colOff>203200</xdr:colOff>
                    <xdr:row>26</xdr:row>
                    <xdr:rowOff>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6</xdr:col>
                    <xdr:colOff>0</xdr:colOff>
                    <xdr:row>26</xdr:row>
                    <xdr:rowOff>0</xdr:rowOff>
                  </from>
                  <to>
                    <xdr:col>6</xdr:col>
                    <xdr:colOff>203200</xdr:colOff>
                    <xdr:row>27</xdr:row>
                    <xdr:rowOff>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6</xdr:col>
                    <xdr:colOff>0</xdr:colOff>
                    <xdr:row>27</xdr:row>
                    <xdr:rowOff>0</xdr:rowOff>
                  </from>
                  <to>
                    <xdr:col>6</xdr:col>
                    <xdr:colOff>203200</xdr:colOff>
                    <xdr:row>28</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6</xdr:col>
                    <xdr:colOff>0</xdr:colOff>
                    <xdr:row>28</xdr:row>
                    <xdr:rowOff>0</xdr:rowOff>
                  </from>
                  <to>
                    <xdr:col>6</xdr:col>
                    <xdr:colOff>203200</xdr:colOff>
                    <xdr:row>29</xdr:row>
                    <xdr:rowOff>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6</xdr:col>
                    <xdr:colOff>0</xdr:colOff>
                    <xdr:row>29</xdr:row>
                    <xdr:rowOff>0</xdr:rowOff>
                  </from>
                  <to>
                    <xdr:col>6</xdr:col>
                    <xdr:colOff>203200</xdr:colOff>
                    <xdr:row>30</xdr:row>
                    <xdr:rowOff>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6</xdr:col>
                    <xdr:colOff>0</xdr:colOff>
                    <xdr:row>30</xdr:row>
                    <xdr:rowOff>31750</xdr:rowOff>
                  </from>
                  <to>
                    <xdr:col>6</xdr:col>
                    <xdr:colOff>203200</xdr:colOff>
                    <xdr:row>30</xdr:row>
                    <xdr:rowOff>184150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6</xdr:col>
                    <xdr:colOff>0</xdr:colOff>
                    <xdr:row>32</xdr:row>
                    <xdr:rowOff>31750</xdr:rowOff>
                  </from>
                  <to>
                    <xdr:col>6</xdr:col>
                    <xdr:colOff>203200</xdr:colOff>
                    <xdr:row>32</xdr:row>
                    <xdr:rowOff>165100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6</xdr:col>
                    <xdr:colOff>0</xdr:colOff>
                    <xdr:row>33</xdr:row>
                    <xdr:rowOff>0</xdr:rowOff>
                  </from>
                  <to>
                    <xdr:col>6</xdr:col>
                    <xdr:colOff>203200</xdr:colOff>
                    <xdr:row>34</xdr:row>
                    <xdr:rowOff>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6</xdr:col>
                    <xdr:colOff>0</xdr:colOff>
                    <xdr:row>34</xdr:row>
                    <xdr:rowOff>0</xdr:rowOff>
                  </from>
                  <to>
                    <xdr:col>6</xdr:col>
                    <xdr:colOff>203200</xdr:colOff>
                    <xdr:row>35</xdr:row>
                    <xdr:rowOff>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6</xdr:col>
                    <xdr:colOff>0</xdr:colOff>
                    <xdr:row>36</xdr:row>
                    <xdr:rowOff>0</xdr:rowOff>
                  </from>
                  <to>
                    <xdr:col>6</xdr:col>
                    <xdr:colOff>203200</xdr:colOff>
                    <xdr:row>37</xdr:row>
                    <xdr:rowOff>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6</xdr:col>
                    <xdr:colOff>0</xdr:colOff>
                    <xdr:row>37</xdr:row>
                    <xdr:rowOff>0</xdr:rowOff>
                  </from>
                  <to>
                    <xdr:col>6</xdr:col>
                    <xdr:colOff>203200</xdr:colOff>
                    <xdr:row>38</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6</xdr:col>
                    <xdr:colOff>0</xdr:colOff>
                    <xdr:row>35</xdr:row>
                    <xdr:rowOff>0</xdr:rowOff>
                  </from>
                  <to>
                    <xdr:col>6</xdr:col>
                    <xdr:colOff>203200</xdr:colOff>
                    <xdr:row>36</xdr:row>
                    <xdr:rowOff>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6</xdr:col>
                    <xdr:colOff>0</xdr:colOff>
                    <xdr:row>31</xdr:row>
                    <xdr:rowOff>50800</xdr:rowOff>
                  </from>
                  <to>
                    <xdr:col>6</xdr:col>
                    <xdr:colOff>203200</xdr:colOff>
                    <xdr:row>31</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Config</vt:lpstr>
      <vt:lpstr>Oculta, No Borrar</vt:lpstr>
      <vt:lpstr>Ene</vt:lpstr>
      <vt:lpstr>Feb</vt:lpstr>
      <vt:lpstr>Mar</vt:lpstr>
      <vt:lpstr>Abr</vt:lpstr>
      <vt:lpstr>May</vt:lpstr>
      <vt:lpstr>Jun</vt:lpstr>
      <vt:lpstr>Jul</vt:lpstr>
      <vt:lpstr>Agos</vt:lpstr>
      <vt:lpstr>Sept</vt:lpstr>
      <vt:lpstr>Oct</vt:lpstr>
      <vt:lpstr>Nov</vt:lpstr>
      <vt:lpstr>Dic</vt:lpstr>
      <vt:lpstr>Reporte Anual</vt:lpstr>
      <vt:lpstr>Fondos de Ahorro</vt:lpstr>
      <vt:lpstr>Bola de Nieve (Deudas)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Sebastián Vallejo</cp:lastModifiedBy>
  <dcterms:modified xsi:type="dcterms:W3CDTF">2024-12-19T22:18:09Z</dcterms:modified>
</cp:coreProperties>
</file>