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omments1.xml" ContentType="application/vnd.openxmlformats-officedocument.spreadsheetml.comments+xml"/>
  <Override PartName="/xl/charts/chart37.xml" ContentType="application/vnd.openxmlformats-officedocument.drawingml.chart+xml"/>
  <Override PartName="/xl/charts/style13.xml" ContentType="application/vnd.ms-office.chartstyle+xml"/>
  <Override PartName="/xl/charts/colors13.xml" ContentType="application/vnd.ms-office.chartcolorstyle+xml"/>
  <Override PartName="/xl/charts/chart38.xml" ContentType="application/vnd.openxmlformats-officedocument.drawingml.chart+xml"/>
  <Override PartName="/xl/charts/style14.xml" ContentType="application/vnd.ms-office.chartstyle+xml"/>
  <Override PartName="/xl/charts/colors14.xml" ContentType="application/vnd.ms-office.chartcolorstyle+xml"/>
  <Override PartName="/xl/charts/chart39.xml" ContentType="application/vnd.openxmlformats-officedocument.drawingml.chart+xml"/>
  <Override PartName="/xl/charts/chart40.xml" ContentType="application/vnd.openxmlformats-officedocument.drawingml.chart+xml"/>
  <Override PartName="/xl/charts/style15.xml" ContentType="application/vnd.ms-office.chartstyle+xml"/>
  <Override PartName="/xl/charts/colors15.xml" ContentType="application/vnd.ms-office.chartcolorstyle+xml"/>
  <Override PartName="/xl/charts/chart41.xml" ContentType="application/vnd.openxmlformats-officedocument.drawingml.chart+xml"/>
  <Override PartName="/xl/charts/style16.xml" ContentType="application/vnd.ms-office.chartstyle+xml"/>
  <Override PartName="/xl/charts/colors16.xml" ContentType="application/vnd.ms-office.chartcolorstyle+xml"/>
  <Override PartName="/xl/charts/chart42.xml" ContentType="application/vnd.openxmlformats-officedocument.drawingml.chart+xml"/>
  <Override PartName="/xl/charts/style17.xml" ContentType="application/vnd.ms-office.chartstyle+xml"/>
  <Override PartName="/xl/charts/colors17.xml" ContentType="application/vnd.ms-office.chartcolorstyle+xml"/>
  <Override PartName="/xl/charts/chart43.xml" ContentType="application/vnd.openxmlformats-officedocument.drawingml.chart+xml"/>
  <Override PartName="/xl/charts/style18.xml" ContentType="application/vnd.ms-office.chartstyle+xml"/>
  <Override PartName="/xl/charts/colors18.xml" ContentType="application/vnd.ms-office.chartcolorstyle+xml"/>
  <Override PartName="/xl/charts/chart44.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45.xml" ContentType="application/vnd.openxmlformats-officedocument.drawingml.chart+xml"/>
  <Override PartName="/xl/charts/style20.xml" ContentType="application/vnd.ms-office.chartstyle+xml"/>
  <Override PartName="/xl/charts/colors20.xml" ContentType="application/vnd.ms-office.chartcolorstyle+xml"/>
  <Override PartName="/xl/charts/chart46.xml" ContentType="application/vnd.openxmlformats-officedocument.drawingml.chart+xml"/>
  <Override PartName="/xl/drawings/drawing15.xml" ContentType="application/vnd.openxmlformats-officedocument.drawing+xml"/>
  <Override PartName="/xl/tables/table1.xml" ContentType="application/vnd.openxmlformats-officedocument.spreadsheetml.table+xml"/>
  <Override PartName="/xl/charts/chart47.xml" ContentType="application/vnd.openxmlformats-officedocument.drawingml.chart+xml"/>
  <Override PartName="/xl/charts/style21.xml" ContentType="application/vnd.ms-office.chartstyle+xml"/>
  <Override PartName="/xl/charts/colors2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5707c84b98dfe2e0/Documents/Motivando.co/Productos/Excel/Finanzas Personales/Motivando.co - Finanzas Personales V2/"/>
    </mc:Choice>
  </mc:AlternateContent>
  <xr:revisionPtr revIDLastSave="49" documentId="13_ncr:1_{26704F3C-B9A6-4BCB-9054-689205EDA936}" xr6:coauthVersionLast="47" xr6:coauthVersionMax="47" xr10:uidLastSave="{953EA2DF-1321-4BA4-9CDE-7033B94813B4}"/>
  <bookViews>
    <workbookView xWindow="9240" yWindow="2730" windowWidth="28800" windowHeight="15320" activeTab="1" xr2:uid="{00000000-000D-0000-FFFF-FFFF00000000}"/>
  </bookViews>
  <sheets>
    <sheet name="Config" sheetId="22" r:id="rId1"/>
    <sheet name="Ene" sheetId="25" r:id="rId2"/>
    <sheet name="Feb" sheetId="50" r:id="rId3"/>
    <sheet name="Mar" sheetId="51" r:id="rId4"/>
    <sheet name="Abr" sheetId="52" r:id="rId5"/>
    <sheet name="May" sheetId="53" r:id="rId6"/>
    <sheet name="Jun" sheetId="54" r:id="rId7"/>
    <sheet name="Jul" sheetId="55" r:id="rId8"/>
    <sheet name="Ago" sheetId="56" r:id="rId9"/>
    <sheet name="Sept" sheetId="57" r:id="rId10"/>
    <sheet name="Oct" sheetId="58" r:id="rId11"/>
    <sheet name="Nov" sheetId="59" r:id="rId12"/>
    <sheet name="Dic" sheetId="60" r:id="rId13"/>
    <sheet name="Oculta, No Borrar" sheetId="36" state="hidden" r:id="rId14"/>
    <sheet name="Reporte Anual" sheetId="61" r:id="rId15"/>
    <sheet name="Fondos de Ahorro" sheetId="4" r:id="rId16"/>
    <sheet name="Bola de Nieve (Deudas)" sheetId="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36" l="1"/>
  <c r="P6" i="36"/>
  <c r="L6" i="36"/>
  <c r="H6" i="36"/>
  <c r="H36" i="36"/>
  <c r="G36" i="36"/>
  <c r="U39" i="51"/>
  <c r="U40" i="51"/>
  <c r="U41" i="51"/>
  <c r="U42" i="51"/>
  <c r="U43" i="51"/>
  <c r="U44" i="51"/>
  <c r="U45" i="51"/>
  <c r="U46" i="51"/>
  <c r="U47" i="51"/>
  <c r="U48" i="51"/>
  <c r="U49" i="51"/>
  <c r="U50" i="51"/>
  <c r="U51" i="51"/>
  <c r="Q41" i="51"/>
  <c r="Q42" i="51"/>
  <c r="Q43" i="51"/>
  <c r="Q44" i="51"/>
  <c r="Q45" i="51"/>
  <c r="Q46" i="51"/>
  <c r="Q47" i="51"/>
  <c r="Q48" i="51"/>
  <c r="Q49" i="51"/>
  <c r="Q50" i="51"/>
  <c r="Q51" i="51"/>
  <c r="M40" i="51"/>
  <c r="M41" i="51"/>
  <c r="M42" i="51"/>
  <c r="M43" i="51"/>
  <c r="M44" i="51"/>
  <c r="M45" i="51"/>
  <c r="M46" i="51"/>
  <c r="M47" i="51"/>
  <c r="M48" i="51"/>
  <c r="M49" i="51"/>
  <c r="M50" i="51"/>
  <c r="M51" i="51"/>
  <c r="H41" i="51"/>
  <c r="H42" i="51"/>
  <c r="H43" i="51"/>
  <c r="H44" i="51"/>
  <c r="H45" i="51"/>
  <c r="H46" i="51"/>
  <c r="H47" i="51"/>
  <c r="H48" i="51"/>
  <c r="H49" i="51"/>
  <c r="H50" i="51"/>
  <c r="H51" i="51"/>
  <c r="U41" i="50"/>
  <c r="U42" i="50"/>
  <c r="U43" i="50"/>
  <c r="U44" i="50"/>
  <c r="U45" i="50"/>
  <c r="U46" i="50"/>
  <c r="U47" i="50"/>
  <c r="U48" i="50"/>
  <c r="U49" i="50"/>
  <c r="U50" i="50"/>
  <c r="U51" i="50"/>
  <c r="Q41" i="50"/>
  <c r="Q42" i="50"/>
  <c r="Q43" i="50"/>
  <c r="Q44" i="50"/>
  <c r="Q45" i="50"/>
  <c r="Q46" i="50"/>
  <c r="Q47" i="50"/>
  <c r="Q48" i="50"/>
  <c r="Q49" i="50"/>
  <c r="Q50" i="50"/>
  <c r="Q51" i="50"/>
  <c r="M42" i="50"/>
  <c r="M43" i="50"/>
  <c r="M44" i="50"/>
  <c r="M45" i="50"/>
  <c r="M46" i="50"/>
  <c r="M47" i="50"/>
  <c r="M48" i="50"/>
  <c r="M49" i="50"/>
  <c r="M50" i="50"/>
  <c r="M51" i="50"/>
  <c r="H42" i="50"/>
  <c r="H43" i="50"/>
  <c r="H44" i="50"/>
  <c r="H45" i="50"/>
  <c r="H46" i="50"/>
  <c r="H47" i="50"/>
  <c r="H48" i="50"/>
  <c r="H49" i="50"/>
  <c r="H50" i="50"/>
  <c r="H51" i="50"/>
  <c r="U41" i="25"/>
  <c r="U42" i="25"/>
  <c r="U43" i="25"/>
  <c r="U44" i="25"/>
  <c r="U45" i="25"/>
  <c r="U46" i="25"/>
  <c r="U47" i="25"/>
  <c r="U48" i="25"/>
  <c r="U49" i="25"/>
  <c r="U50" i="25"/>
  <c r="U51" i="25"/>
  <c r="Q41" i="25"/>
  <c r="Q42" i="25"/>
  <c r="Q43" i="25"/>
  <c r="Q44" i="25"/>
  <c r="Q45" i="25"/>
  <c r="Q46" i="25"/>
  <c r="Q47" i="25"/>
  <c r="Q48" i="25"/>
  <c r="Q49" i="25"/>
  <c r="Q50" i="25"/>
  <c r="Q51" i="25"/>
  <c r="M42" i="25"/>
  <c r="M43" i="25"/>
  <c r="M44" i="25"/>
  <c r="M45" i="25"/>
  <c r="M46" i="25"/>
  <c r="M47" i="25"/>
  <c r="M48" i="25"/>
  <c r="M49" i="25"/>
  <c r="M50" i="25"/>
  <c r="M51" i="25"/>
  <c r="H42" i="25"/>
  <c r="H43" i="25"/>
  <c r="H44" i="25"/>
  <c r="H45" i="25"/>
  <c r="H46" i="25"/>
  <c r="H47" i="25"/>
  <c r="H48" i="25"/>
  <c r="H49" i="25"/>
  <c r="H50" i="25"/>
  <c r="H51" i="25"/>
  <c r="U38" i="50"/>
  <c r="U39" i="50"/>
  <c r="U40" i="50"/>
  <c r="Q37" i="50"/>
  <c r="Q38" i="50"/>
  <c r="Q39" i="50"/>
  <c r="Q40" i="50"/>
  <c r="M40" i="50"/>
  <c r="M41" i="50"/>
  <c r="J52" i="50"/>
  <c r="D42" i="50"/>
  <c r="U39" i="25"/>
  <c r="U40" i="25"/>
  <c r="Q38" i="25"/>
  <c r="Q39" i="25"/>
  <c r="Q40" i="25"/>
  <c r="M39" i="25"/>
  <c r="M40" i="25"/>
  <c r="M41" i="25"/>
  <c r="B39" i="36" l="1"/>
  <c r="B41" i="36"/>
  <c r="B42" i="36"/>
  <c r="B43" i="36"/>
  <c r="B44" i="36"/>
  <c r="B45" i="36"/>
  <c r="B46" i="36"/>
  <c r="B47" i="36"/>
  <c r="B48" i="36"/>
  <c r="B49" i="36"/>
  <c r="B50" i="36"/>
  <c r="B51" i="36"/>
  <c r="B40" i="36"/>
  <c r="M15" i="61"/>
  <c r="R27" i="61" s="1"/>
  <c r="G39" i="36" s="1"/>
  <c r="M14" i="61"/>
  <c r="Q27" i="61" s="1"/>
  <c r="F39" i="36" s="1"/>
  <c r="O5" i="36"/>
  <c r="K5" i="36"/>
  <c r="G5" i="36"/>
  <c r="M110" i="61" l="1"/>
  <c r="N7" i="36" s="1"/>
  <c r="M111" i="61"/>
  <c r="N8" i="36" s="1"/>
  <c r="M112" i="61"/>
  <c r="N9" i="36" s="1"/>
  <c r="M113" i="61"/>
  <c r="N10" i="36" s="1"/>
  <c r="M114" i="61"/>
  <c r="N11" i="36" s="1"/>
  <c r="M115" i="61"/>
  <c r="N12" i="36" s="1"/>
  <c r="M116" i="61"/>
  <c r="N13" i="36" s="1"/>
  <c r="M117" i="61"/>
  <c r="N14" i="36" s="1"/>
  <c r="M118" i="61"/>
  <c r="N15" i="36" s="1"/>
  <c r="M119" i="61"/>
  <c r="N16" i="36" s="1"/>
  <c r="M120" i="61"/>
  <c r="N17" i="36" s="1"/>
  <c r="M121" i="61"/>
  <c r="N18" i="36" s="1"/>
  <c r="M122" i="61"/>
  <c r="N19" i="36" s="1"/>
  <c r="M123" i="61"/>
  <c r="N20" i="36" s="1"/>
  <c r="M124" i="61"/>
  <c r="N21" i="36" s="1"/>
  <c r="M125" i="61"/>
  <c r="N22" i="36" s="1"/>
  <c r="M126" i="61"/>
  <c r="N23" i="36" s="1"/>
  <c r="M127" i="61"/>
  <c r="N24" i="36" s="1"/>
  <c r="M128" i="61"/>
  <c r="N25" i="36" s="1"/>
  <c r="M129" i="61"/>
  <c r="N26" i="36" s="1"/>
  <c r="M130" i="61"/>
  <c r="N27" i="36" s="1"/>
  <c r="M131" i="61"/>
  <c r="N28" i="36" s="1"/>
  <c r="M132" i="61"/>
  <c r="N29" i="36" s="1"/>
  <c r="M133" i="61"/>
  <c r="N30" i="36" s="1"/>
  <c r="M134" i="61"/>
  <c r="N31" i="36" s="1"/>
  <c r="M135" i="61"/>
  <c r="N32" i="36" s="1"/>
  <c r="M136" i="61"/>
  <c r="N33" i="36" s="1"/>
  <c r="M137" i="61"/>
  <c r="N34" i="36" s="1"/>
  <c r="M138" i="61"/>
  <c r="N35" i="36" s="1"/>
  <c r="M109" i="61"/>
  <c r="N6" i="36" s="1"/>
  <c r="B110" i="61"/>
  <c r="J7" i="36" s="1"/>
  <c r="B111" i="61"/>
  <c r="J8" i="36" s="1"/>
  <c r="B112" i="61"/>
  <c r="J9" i="36" s="1"/>
  <c r="B113" i="61"/>
  <c r="J10" i="36" s="1"/>
  <c r="B114" i="61"/>
  <c r="J11" i="36" s="1"/>
  <c r="B115" i="61"/>
  <c r="J12" i="36" s="1"/>
  <c r="B116" i="61"/>
  <c r="J13" i="36" s="1"/>
  <c r="B117" i="61"/>
  <c r="J14" i="36" s="1"/>
  <c r="B118" i="61"/>
  <c r="J15" i="36" s="1"/>
  <c r="B119" i="61"/>
  <c r="J16" i="36" s="1"/>
  <c r="B120" i="61"/>
  <c r="J17" i="36" s="1"/>
  <c r="B121" i="61"/>
  <c r="J18" i="36" s="1"/>
  <c r="B122" i="61"/>
  <c r="J19" i="36" s="1"/>
  <c r="B123" i="61"/>
  <c r="J20" i="36" s="1"/>
  <c r="B124" i="61"/>
  <c r="J21" i="36" s="1"/>
  <c r="B125" i="61"/>
  <c r="J22" i="36" s="1"/>
  <c r="B126" i="61"/>
  <c r="J23" i="36" s="1"/>
  <c r="B127" i="61"/>
  <c r="J24" i="36" s="1"/>
  <c r="B128" i="61"/>
  <c r="J25" i="36" s="1"/>
  <c r="B129" i="61"/>
  <c r="J26" i="36" s="1"/>
  <c r="B130" i="61"/>
  <c r="J27" i="36" s="1"/>
  <c r="B131" i="61"/>
  <c r="J28" i="36" s="1"/>
  <c r="B132" i="61"/>
  <c r="J29" i="36" s="1"/>
  <c r="B133" i="61"/>
  <c r="J30" i="36" s="1"/>
  <c r="B134" i="61"/>
  <c r="J31" i="36" s="1"/>
  <c r="B135" i="61"/>
  <c r="J32" i="36" s="1"/>
  <c r="B136" i="61"/>
  <c r="J33" i="36" s="1"/>
  <c r="B137" i="61"/>
  <c r="J34" i="36" s="1"/>
  <c r="B138" i="61"/>
  <c r="J35" i="36" s="1"/>
  <c r="B109" i="61"/>
  <c r="J6" i="36" s="1"/>
  <c r="M13" i="61"/>
  <c r="P27" i="61" s="1"/>
  <c r="E39" i="36" s="1"/>
  <c r="M12" i="61"/>
  <c r="O27" i="61" s="1"/>
  <c r="D39" i="36" s="1"/>
  <c r="M74" i="61"/>
  <c r="F7" i="36" s="1"/>
  <c r="M75" i="61"/>
  <c r="F8" i="36" s="1"/>
  <c r="M76" i="61"/>
  <c r="F9" i="36" s="1"/>
  <c r="M77" i="61"/>
  <c r="F10" i="36" s="1"/>
  <c r="M78" i="61"/>
  <c r="F11" i="36" s="1"/>
  <c r="M79" i="61"/>
  <c r="F12" i="36" s="1"/>
  <c r="M80" i="61"/>
  <c r="F13" i="36" s="1"/>
  <c r="M81" i="61"/>
  <c r="F14" i="36" s="1"/>
  <c r="M82" i="61"/>
  <c r="F15" i="36" s="1"/>
  <c r="M83" i="61"/>
  <c r="F16" i="36" s="1"/>
  <c r="M84" i="61"/>
  <c r="F17" i="36" s="1"/>
  <c r="M85" i="61"/>
  <c r="F18" i="36" s="1"/>
  <c r="M86" i="61"/>
  <c r="F19" i="36" s="1"/>
  <c r="M87" i="61"/>
  <c r="F20" i="36" s="1"/>
  <c r="M88" i="61"/>
  <c r="F21" i="36" s="1"/>
  <c r="M89" i="61"/>
  <c r="F22" i="36" s="1"/>
  <c r="M90" i="61"/>
  <c r="F23" i="36" s="1"/>
  <c r="M91" i="61"/>
  <c r="F24" i="36" s="1"/>
  <c r="M92" i="61"/>
  <c r="F25" i="36" s="1"/>
  <c r="M93" i="61"/>
  <c r="F26" i="36" s="1"/>
  <c r="M94" i="61"/>
  <c r="F27" i="36" s="1"/>
  <c r="M95" i="61"/>
  <c r="F28" i="36" s="1"/>
  <c r="M96" i="61"/>
  <c r="F29" i="36" s="1"/>
  <c r="M97" i="61"/>
  <c r="F30" i="36" s="1"/>
  <c r="M98" i="61"/>
  <c r="F31" i="36" s="1"/>
  <c r="M99" i="61"/>
  <c r="F32" i="36" s="1"/>
  <c r="M100" i="61"/>
  <c r="F33" i="36" s="1"/>
  <c r="M101" i="61"/>
  <c r="F34" i="36" s="1"/>
  <c r="M102" i="61"/>
  <c r="F35" i="36" s="1"/>
  <c r="B74" i="61"/>
  <c r="B7" i="36" s="1"/>
  <c r="B75" i="61"/>
  <c r="B8" i="36" s="1"/>
  <c r="B76" i="61"/>
  <c r="B9" i="36" s="1"/>
  <c r="B77" i="61"/>
  <c r="B10" i="36" s="1"/>
  <c r="B78" i="61"/>
  <c r="B11" i="36" s="1"/>
  <c r="B79" i="61"/>
  <c r="B12" i="36" s="1"/>
  <c r="B80" i="61"/>
  <c r="B13" i="36" s="1"/>
  <c r="B81" i="61"/>
  <c r="B14" i="36" s="1"/>
  <c r="B82" i="61"/>
  <c r="B15" i="36" s="1"/>
  <c r="B83" i="61"/>
  <c r="B16" i="36" s="1"/>
  <c r="B84" i="61"/>
  <c r="B17" i="36" s="1"/>
  <c r="B85" i="61"/>
  <c r="B18" i="36" s="1"/>
  <c r="B86" i="61"/>
  <c r="B19" i="36" s="1"/>
  <c r="B87" i="61"/>
  <c r="B20" i="36" s="1"/>
  <c r="B88" i="61"/>
  <c r="B21" i="36" s="1"/>
  <c r="B89" i="61"/>
  <c r="B22" i="36" s="1"/>
  <c r="B90" i="61"/>
  <c r="B23" i="36" s="1"/>
  <c r="B91" i="61"/>
  <c r="B24" i="36" s="1"/>
  <c r="B92" i="61"/>
  <c r="B25" i="36" s="1"/>
  <c r="B93" i="61"/>
  <c r="B26" i="36" s="1"/>
  <c r="B94" i="61"/>
  <c r="B27" i="36" s="1"/>
  <c r="B95" i="61"/>
  <c r="B28" i="36" s="1"/>
  <c r="B96" i="61"/>
  <c r="B29" i="36" s="1"/>
  <c r="B97" i="61"/>
  <c r="B30" i="36" s="1"/>
  <c r="B98" i="61"/>
  <c r="B31" i="36" s="1"/>
  <c r="B99" i="61"/>
  <c r="B32" i="36" s="1"/>
  <c r="B100" i="61"/>
  <c r="B33" i="36" s="1"/>
  <c r="B101" i="61"/>
  <c r="B34" i="36" s="1"/>
  <c r="B102" i="61"/>
  <c r="B35" i="36" s="1"/>
  <c r="M11" i="61"/>
  <c r="N27" i="61" s="1"/>
  <c r="C39" i="36" s="1"/>
  <c r="B50" i="61" l="1"/>
  <c r="B51" i="61"/>
  <c r="B52" i="61"/>
  <c r="B53" i="61"/>
  <c r="B54" i="61"/>
  <c r="B55" i="61"/>
  <c r="B56" i="61"/>
  <c r="B57" i="61"/>
  <c r="B58" i="61"/>
  <c r="B59" i="61"/>
  <c r="B60" i="61"/>
  <c r="B61" i="61"/>
  <c r="B62" i="61"/>
  <c r="B63" i="61"/>
  <c r="B64" i="61"/>
  <c r="B65" i="61"/>
  <c r="B66" i="61"/>
  <c r="B39" i="61"/>
  <c r="B40" i="61"/>
  <c r="B41" i="61"/>
  <c r="B42" i="61"/>
  <c r="B43" i="61"/>
  <c r="B44" i="61"/>
  <c r="B45" i="61"/>
  <c r="B46" i="61"/>
  <c r="B47" i="61"/>
  <c r="B48" i="61"/>
  <c r="B49" i="61"/>
  <c r="B31" i="61"/>
  <c r="B32" i="61"/>
  <c r="B33" i="61"/>
  <c r="B34" i="61"/>
  <c r="B35" i="61"/>
  <c r="B36" i="61"/>
  <c r="B37" i="61"/>
  <c r="B38" i="61"/>
  <c r="B28" i="61"/>
  <c r="B29" i="61"/>
  <c r="B30" i="61"/>
  <c r="B73" i="61"/>
  <c r="B6" i="36" s="1"/>
  <c r="M73" i="61" l="1"/>
  <c r="F6" i="36" s="1"/>
  <c r="B27" i="61"/>
  <c r="W52" i="60"/>
  <c r="V52" i="60"/>
  <c r="S52" i="60"/>
  <c r="E50" i="60" s="1"/>
  <c r="R39" i="61" s="1"/>
  <c r="G51" i="36" s="1"/>
  <c r="R52" i="60"/>
  <c r="N52" i="60"/>
  <c r="K52" i="60"/>
  <c r="E48" i="60" s="1"/>
  <c r="O39" i="61" s="1"/>
  <c r="D51" i="36" s="1"/>
  <c r="J52" i="60"/>
  <c r="D48" i="60" s="1"/>
  <c r="U51" i="60"/>
  <c r="Q51" i="60"/>
  <c r="M51" i="60"/>
  <c r="H51" i="60"/>
  <c r="E51" i="60"/>
  <c r="Q39" i="61" s="1"/>
  <c r="F51" i="36" s="1"/>
  <c r="D51" i="60"/>
  <c r="B51" i="60"/>
  <c r="U50" i="60"/>
  <c r="Q50" i="60"/>
  <c r="M50" i="60"/>
  <c r="H50" i="60"/>
  <c r="D50" i="60"/>
  <c r="B50" i="60"/>
  <c r="U49" i="60"/>
  <c r="Q49" i="60"/>
  <c r="M49" i="60"/>
  <c r="H49" i="60"/>
  <c r="D49" i="60"/>
  <c r="B49" i="60"/>
  <c r="U48" i="60"/>
  <c r="Q48" i="60"/>
  <c r="M48" i="60"/>
  <c r="H48" i="60"/>
  <c r="B48" i="60"/>
  <c r="U47" i="60"/>
  <c r="Q47" i="60"/>
  <c r="M47" i="60"/>
  <c r="H47" i="60"/>
  <c r="B47" i="60"/>
  <c r="U46" i="60"/>
  <c r="Q46" i="60"/>
  <c r="M46" i="60"/>
  <c r="H46" i="60"/>
  <c r="U45" i="60"/>
  <c r="Q45" i="60"/>
  <c r="M45" i="60"/>
  <c r="H45" i="60"/>
  <c r="U44" i="60"/>
  <c r="Q44" i="60"/>
  <c r="M44" i="60"/>
  <c r="H44" i="60"/>
  <c r="U43" i="60"/>
  <c r="Q43" i="60"/>
  <c r="M43" i="60"/>
  <c r="H43" i="60"/>
  <c r="U42" i="60"/>
  <c r="Q42" i="60"/>
  <c r="M42" i="60"/>
  <c r="H42" i="60"/>
  <c r="E42" i="60"/>
  <c r="E47" i="60" s="1"/>
  <c r="N39" i="61" s="1"/>
  <c r="C51" i="36" s="1"/>
  <c r="D42" i="60"/>
  <c r="D47" i="60" s="1"/>
  <c r="U41" i="60"/>
  <c r="Q41" i="60"/>
  <c r="M41" i="60"/>
  <c r="H41" i="60"/>
  <c r="B41" i="60"/>
  <c r="U40" i="60"/>
  <c r="Q40" i="60"/>
  <c r="M40" i="60"/>
  <c r="H40" i="60"/>
  <c r="B40" i="60"/>
  <c r="U39" i="60"/>
  <c r="Q39" i="60"/>
  <c r="M39" i="60"/>
  <c r="H39" i="60"/>
  <c r="B39" i="60"/>
  <c r="U38" i="60"/>
  <c r="Q38" i="60"/>
  <c r="M38" i="60"/>
  <c r="O38" i="60" s="1"/>
  <c r="H38" i="60"/>
  <c r="B38" i="60"/>
  <c r="U37" i="60"/>
  <c r="Q37" i="60"/>
  <c r="M37" i="60"/>
  <c r="O37" i="60" s="1"/>
  <c r="H37" i="60"/>
  <c r="B37" i="60"/>
  <c r="U36" i="60"/>
  <c r="Q36" i="60"/>
  <c r="M36" i="60"/>
  <c r="O36" i="60" s="1"/>
  <c r="H36" i="60"/>
  <c r="B36" i="60"/>
  <c r="U35" i="60"/>
  <c r="Q35" i="60"/>
  <c r="M35" i="60"/>
  <c r="O35" i="60" s="1"/>
  <c r="H35" i="60"/>
  <c r="B35" i="60"/>
  <c r="U34" i="60"/>
  <c r="Q34" i="60"/>
  <c r="M34" i="60"/>
  <c r="O34" i="60" s="1"/>
  <c r="H34" i="60"/>
  <c r="B34" i="60"/>
  <c r="U33" i="60"/>
  <c r="Q33" i="60"/>
  <c r="M33" i="60"/>
  <c r="O33" i="60" s="1"/>
  <c r="H33" i="60"/>
  <c r="B33" i="60"/>
  <c r="U32" i="60"/>
  <c r="Q32" i="60"/>
  <c r="M32" i="60"/>
  <c r="O32" i="60" s="1"/>
  <c r="H32" i="60"/>
  <c r="B32" i="60"/>
  <c r="U31" i="60"/>
  <c r="Q31" i="60"/>
  <c r="M31" i="60"/>
  <c r="O31" i="60" s="1"/>
  <c r="H31" i="60"/>
  <c r="B31" i="60"/>
  <c r="U30" i="60"/>
  <c r="Q30" i="60"/>
  <c r="M30" i="60"/>
  <c r="O30" i="60" s="1"/>
  <c r="H30" i="60"/>
  <c r="B30" i="60"/>
  <c r="U29" i="60"/>
  <c r="Q29" i="60"/>
  <c r="M29" i="60"/>
  <c r="O29" i="60" s="1"/>
  <c r="H29" i="60"/>
  <c r="B29" i="60"/>
  <c r="U28" i="60"/>
  <c r="Q28" i="60"/>
  <c r="M28" i="60"/>
  <c r="O28" i="60" s="1"/>
  <c r="H28" i="60"/>
  <c r="B28" i="60"/>
  <c r="U27" i="60"/>
  <c r="Q27" i="60"/>
  <c r="M27" i="60"/>
  <c r="O27" i="60" s="1"/>
  <c r="H27" i="60"/>
  <c r="B27" i="60"/>
  <c r="U26" i="60"/>
  <c r="Q26" i="60"/>
  <c r="M26" i="60"/>
  <c r="O26" i="60" s="1"/>
  <c r="H26" i="60"/>
  <c r="B26" i="60"/>
  <c r="U25" i="60"/>
  <c r="Q25" i="60"/>
  <c r="M25" i="60"/>
  <c r="O25" i="60" s="1"/>
  <c r="H25" i="60"/>
  <c r="B25" i="60"/>
  <c r="U24" i="60"/>
  <c r="Q24" i="60"/>
  <c r="M24" i="60"/>
  <c r="O24" i="60" s="1"/>
  <c r="H24" i="60"/>
  <c r="B24" i="60"/>
  <c r="U23" i="60"/>
  <c r="Q23" i="60"/>
  <c r="M23" i="60"/>
  <c r="O23" i="60" s="1"/>
  <c r="H23" i="60"/>
  <c r="B23" i="60"/>
  <c r="U22" i="60"/>
  <c r="Q22" i="60"/>
  <c r="M22" i="60"/>
  <c r="O22" i="60" s="1"/>
  <c r="H22" i="60"/>
  <c r="B22" i="60"/>
  <c r="B9" i="60"/>
  <c r="W52" i="59"/>
  <c r="E51" i="59" s="1"/>
  <c r="Q38" i="61" s="1"/>
  <c r="F50" i="36" s="1"/>
  <c r="V52" i="59"/>
  <c r="D51" i="59" s="1"/>
  <c r="S52" i="59"/>
  <c r="R52" i="59"/>
  <c r="D50" i="59" s="1"/>
  <c r="N52" i="59"/>
  <c r="K52" i="59"/>
  <c r="E48" i="59" s="1"/>
  <c r="O38" i="61" s="1"/>
  <c r="D50" i="36" s="1"/>
  <c r="J52" i="59"/>
  <c r="D48" i="59" s="1"/>
  <c r="U51" i="59"/>
  <c r="Q51" i="59"/>
  <c r="M51" i="59"/>
  <c r="H51" i="59"/>
  <c r="B51" i="59"/>
  <c r="U50" i="59"/>
  <c r="Q50" i="59"/>
  <c r="M50" i="59"/>
  <c r="H50" i="59"/>
  <c r="E50" i="59"/>
  <c r="R38" i="61" s="1"/>
  <c r="G50" i="36" s="1"/>
  <c r="B50" i="59"/>
  <c r="U49" i="59"/>
  <c r="Q49" i="59"/>
  <c r="M49" i="59"/>
  <c r="H49" i="59"/>
  <c r="D49" i="59"/>
  <c r="B49" i="59"/>
  <c r="U48" i="59"/>
  <c r="Q48" i="59"/>
  <c r="M48" i="59"/>
  <c r="H48" i="59"/>
  <c r="B48" i="59"/>
  <c r="U47" i="59"/>
  <c r="Q47" i="59"/>
  <c r="M47" i="59"/>
  <c r="H47" i="59"/>
  <c r="E47" i="59"/>
  <c r="N38" i="61" s="1"/>
  <c r="C50" i="36" s="1"/>
  <c r="B47" i="59"/>
  <c r="U46" i="59"/>
  <c r="Q46" i="59"/>
  <c r="M46" i="59"/>
  <c r="H46" i="59"/>
  <c r="U45" i="59"/>
  <c r="Q45" i="59"/>
  <c r="M45" i="59"/>
  <c r="H45" i="59"/>
  <c r="U44" i="59"/>
  <c r="Q44" i="59"/>
  <c r="M44" i="59"/>
  <c r="H44" i="59"/>
  <c r="U43" i="59"/>
  <c r="Q43" i="59"/>
  <c r="M43" i="59"/>
  <c r="H43" i="59"/>
  <c r="U42" i="59"/>
  <c r="Q42" i="59"/>
  <c r="M42" i="59"/>
  <c r="H42" i="59"/>
  <c r="E42" i="59"/>
  <c r="D42" i="59"/>
  <c r="D47" i="59" s="1"/>
  <c r="U41" i="59"/>
  <c r="Q41" i="59"/>
  <c r="M41" i="59"/>
  <c r="H41" i="59"/>
  <c r="B41" i="59"/>
  <c r="U40" i="59"/>
  <c r="Q40" i="59"/>
  <c r="M40" i="59"/>
  <c r="H40" i="59"/>
  <c r="B40" i="59"/>
  <c r="U39" i="59"/>
  <c r="Q39" i="59"/>
  <c r="M39" i="59"/>
  <c r="H39" i="59"/>
  <c r="B39" i="59"/>
  <c r="U38" i="59"/>
  <c r="Q38" i="59"/>
  <c r="M38" i="59"/>
  <c r="O38" i="59" s="1"/>
  <c r="H38" i="59"/>
  <c r="B38" i="59"/>
  <c r="U37" i="59"/>
  <c r="Q37" i="59"/>
  <c r="M37" i="59"/>
  <c r="O37" i="59" s="1"/>
  <c r="H37" i="59"/>
  <c r="B37" i="59"/>
  <c r="U36" i="59"/>
  <c r="Q36" i="59"/>
  <c r="M36" i="59"/>
  <c r="O36" i="59" s="1"/>
  <c r="H36" i="59"/>
  <c r="B36" i="59"/>
  <c r="U35" i="59"/>
  <c r="Q35" i="59"/>
  <c r="M35" i="59"/>
  <c r="O35" i="59" s="1"/>
  <c r="H35" i="59"/>
  <c r="B35" i="59"/>
  <c r="U34" i="59"/>
  <c r="Q34" i="59"/>
  <c r="M34" i="59"/>
  <c r="O34" i="59" s="1"/>
  <c r="H34" i="59"/>
  <c r="B34" i="59"/>
  <c r="U33" i="59"/>
  <c r="Q33" i="59"/>
  <c r="M33" i="59"/>
  <c r="O33" i="59" s="1"/>
  <c r="H33" i="59"/>
  <c r="B33" i="59"/>
  <c r="U32" i="59"/>
  <c r="Q32" i="59"/>
  <c r="M32" i="59"/>
  <c r="O32" i="59" s="1"/>
  <c r="H32" i="59"/>
  <c r="B32" i="59"/>
  <c r="U31" i="59"/>
  <c r="Q31" i="59"/>
  <c r="M31" i="59"/>
  <c r="O31" i="59" s="1"/>
  <c r="H31" i="59"/>
  <c r="B31" i="59"/>
  <c r="U30" i="59"/>
  <c r="Q30" i="59"/>
  <c r="M30" i="59"/>
  <c r="O30" i="59" s="1"/>
  <c r="H30" i="59"/>
  <c r="B30" i="59"/>
  <c r="U29" i="59"/>
  <c r="Q29" i="59"/>
  <c r="M29" i="59"/>
  <c r="O29" i="59" s="1"/>
  <c r="H29" i="59"/>
  <c r="B29" i="59"/>
  <c r="U28" i="59"/>
  <c r="Q28" i="59"/>
  <c r="M28" i="59"/>
  <c r="O28" i="59" s="1"/>
  <c r="H28" i="59"/>
  <c r="B28" i="59"/>
  <c r="U27" i="59"/>
  <c r="Q27" i="59"/>
  <c r="M27" i="59"/>
  <c r="O27" i="59" s="1"/>
  <c r="H27" i="59"/>
  <c r="B27" i="59"/>
  <c r="U26" i="59"/>
  <c r="Q26" i="59"/>
  <c r="M26" i="59"/>
  <c r="O26" i="59" s="1"/>
  <c r="H26" i="59"/>
  <c r="B26" i="59"/>
  <c r="U25" i="59"/>
  <c r="Q25" i="59"/>
  <c r="M25" i="59"/>
  <c r="O25" i="59" s="1"/>
  <c r="H25" i="59"/>
  <c r="B25" i="59"/>
  <c r="U24" i="59"/>
  <c r="Q24" i="59"/>
  <c r="M24" i="59"/>
  <c r="O24" i="59" s="1"/>
  <c r="H24" i="59"/>
  <c r="B24" i="59"/>
  <c r="U23" i="59"/>
  <c r="Q23" i="59"/>
  <c r="M23" i="59"/>
  <c r="O23" i="59" s="1"/>
  <c r="H23" i="59"/>
  <c r="B23" i="59"/>
  <c r="U22" i="59"/>
  <c r="Q22" i="59"/>
  <c r="M22" i="59"/>
  <c r="O22" i="59" s="1"/>
  <c r="H22" i="59"/>
  <c r="B22" i="59"/>
  <c r="B9" i="59"/>
  <c r="W52" i="58"/>
  <c r="E51" i="58" s="1"/>
  <c r="Q37" i="61" s="1"/>
  <c r="F49" i="36" s="1"/>
  <c r="V52" i="58"/>
  <c r="S52" i="58"/>
  <c r="E50" i="58" s="1"/>
  <c r="R37" i="61" s="1"/>
  <c r="G49" i="36" s="1"/>
  <c r="R52" i="58"/>
  <c r="D50" i="58" s="1"/>
  <c r="N52" i="58"/>
  <c r="K52" i="58"/>
  <c r="E48" i="58" s="1"/>
  <c r="O37" i="61" s="1"/>
  <c r="D49" i="36" s="1"/>
  <c r="J52" i="58"/>
  <c r="D48" i="58" s="1"/>
  <c r="U51" i="58"/>
  <c r="Q51" i="58"/>
  <c r="M51" i="58"/>
  <c r="H51" i="58"/>
  <c r="D51" i="58"/>
  <c r="B51" i="58"/>
  <c r="U50" i="58"/>
  <c r="Q50" i="58"/>
  <c r="M50" i="58"/>
  <c r="H50" i="58"/>
  <c r="B50" i="58"/>
  <c r="U49" i="58"/>
  <c r="Q49" i="58"/>
  <c r="M49" i="58"/>
  <c r="H49" i="58"/>
  <c r="D49" i="58"/>
  <c r="B49" i="58"/>
  <c r="U48" i="58"/>
  <c r="Q48" i="58"/>
  <c r="M48" i="58"/>
  <c r="H48" i="58"/>
  <c r="B48" i="58"/>
  <c r="U47" i="58"/>
  <c r="Q47" i="58"/>
  <c r="M47" i="58"/>
  <c r="H47" i="58"/>
  <c r="B47" i="58"/>
  <c r="U46" i="58"/>
  <c r="Q46" i="58"/>
  <c r="M46" i="58"/>
  <c r="H46" i="58"/>
  <c r="U45" i="58"/>
  <c r="Q45" i="58"/>
  <c r="M45" i="58"/>
  <c r="H45" i="58"/>
  <c r="U44" i="58"/>
  <c r="Q44" i="58"/>
  <c r="M44" i="58"/>
  <c r="H44" i="58"/>
  <c r="U43" i="58"/>
  <c r="Q43" i="58"/>
  <c r="M43" i="58"/>
  <c r="H43" i="58"/>
  <c r="U42" i="58"/>
  <c r="Q42" i="58"/>
  <c r="M42" i="58"/>
  <c r="H42" i="58"/>
  <c r="E42" i="58"/>
  <c r="E47" i="58" s="1"/>
  <c r="N37" i="61" s="1"/>
  <c r="C49" i="36" s="1"/>
  <c r="D42" i="58"/>
  <c r="D47" i="58" s="1"/>
  <c r="U41" i="58"/>
  <c r="Q41" i="58"/>
  <c r="M41" i="58"/>
  <c r="H41" i="58"/>
  <c r="B41" i="58"/>
  <c r="U40" i="58"/>
  <c r="Q40" i="58"/>
  <c r="M40" i="58"/>
  <c r="H40" i="58"/>
  <c r="B40" i="58"/>
  <c r="U39" i="58"/>
  <c r="Q39" i="58"/>
  <c r="M39" i="58"/>
  <c r="H39" i="58"/>
  <c r="B39" i="58"/>
  <c r="U38" i="58"/>
  <c r="Q38" i="58"/>
  <c r="M38" i="58"/>
  <c r="O38" i="58" s="1"/>
  <c r="H38" i="58"/>
  <c r="B38" i="58"/>
  <c r="U37" i="58"/>
  <c r="Q37" i="58"/>
  <c r="M37" i="58"/>
  <c r="O37" i="58" s="1"/>
  <c r="H37" i="58"/>
  <c r="B37" i="58"/>
  <c r="U36" i="58"/>
  <c r="Q36" i="58"/>
  <c r="M36" i="58"/>
  <c r="O36" i="58" s="1"/>
  <c r="H36" i="58"/>
  <c r="B36" i="58"/>
  <c r="U35" i="58"/>
  <c r="Q35" i="58"/>
  <c r="M35" i="58"/>
  <c r="O35" i="58" s="1"/>
  <c r="H35" i="58"/>
  <c r="B35" i="58"/>
  <c r="U34" i="58"/>
  <c r="Q34" i="58"/>
  <c r="M34" i="58"/>
  <c r="O34" i="58" s="1"/>
  <c r="H34" i="58"/>
  <c r="B34" i="58"/>
  <c r="U33" i="58"/>
  <c r="Q33" i="58"/>
  <c r="M33" i="58"/>
  <c r="O33" i="58" s="1"/>
  <c r="H33" i="58"/>
  <c r="B33" i="58"/>
  <c r="U32" i="58"/>
  <c r="Q32" i="58"/>
  <c r="M32" i="58"/>
  <c r="O32" i="58" s="1"/>
  <c r="H32" i="58"/>
  <c r="B32" i="58"/>
  <c r="U31" i="58"/>
  <c r="Q31" i="58"/>
  <c r="M31" i="58"/>
  <c r="O31" i="58" s="1"/>
  <c r="H31" i="58"/>
  <c r="B31" i="58"/>
  <c r="U30" i="58"/>
  <c r="Q30" i="58"/>
  <c r="M30" i="58"/>
  <c r="O30" i="58" s="1"/>
  <c r="H30" i="58"/>
  <c r="B30" i="58"/>
  <c r="U29" i="58"/>
  <c r="Q29" i="58"/>
  <c r="M29" i="58"/>
  <c r="O29" i="58" s="1"/>
  <c r="H29" i="58"/>
  <c r="B29" i="58"/>
  <c r="U28" i="58"/>
  <c r="Q28" i="58"/>
  <c r="M28" i="58"/>
  <c r="O28" i="58" s="1"/>
  <c r="H28" i="58"/>
  <c r="B28" i="58"/>
  <c r="U27" i="58"/>
  <c r="Q27" i="58"/>
  <c r="M27" i="58"/>
  <c r="O27" i="58" s="1"/>
  <c r="H27" i="58"/>
  <c r="B27" i="58"/>
  <c r="U26" i="58"/>
  <c r="Q26" i="58"/>
  <c r="M26" i="58"/>
  <c r="O26" i="58" s="1"/>
  <c r="H26" i="58"/>
  <c r="B26" i="58"/>
  <c r="U25" i="58"/>
  <c r="Q25" i="58"/>
  <c r="M25" i="58"/>
  <c r="O25" i="58" s="1"/>
  <c r="H25" i="58"/>
  <c r="B25" i="58"/>
  <c r="U24" i="58"/>
  <c r="Q24" i="58"/>
  <c r="M24" i="58"/>
  <c r="O24" i="58" s="1"/>
  <c r="H24" i="58"/>
  <c r="B24" i="58"/>
  <c r="U23" i="58"/>
  <c r="Q23" i="58"/>
  <c r="M23" i="58"/>
  <c r="O23" i="58" s="1"/>
  <c r="H23" i="58"/>
  <c r="B23" i="58"/>
  <c r="U22" i="58"/>
  <c r="Q22" i="58"/>
  <c r="M22" i="58"/>
  <c r="O22" i="58" s="1"/>
  <c r="H22" i="58"/>
  <c r="B22" i="58"/>
  <c r="B9" i="58"/>
  <c r="W52" i="57"/>
  <c r="E51" i="57" s="1"/>
  <c r="Q36" i="61" s="1"/>
  <c r="F48" i="36" s="1"/>
  <c r="V52" i="57"/>
  <c r="D51" i="57" s="1"/>
  <c r="S52" i="57"/>
  <c r="R52" i="57"/>
  <c r="N52" i="57"/>
  <c r="K52" i="57"/>
  <c r="E48" i="57" s="1"/>
  <c r="O36" i="61" s="1"/>
  <c r="D48" i="36" s="1"/>
  <c r="J52" i="57"/>
  <c r="D48" i="57" s="1"/>
  <c r="U51" i="57"/>
  <c r="Q51" i="57"/>
  <c r="M51" i="57"/>
  <c r="H51" i="57"/>
  <c r="B51" i="57"/>
  <c r="U50" i="57"/>
  <c r="Q50" i="57"/>
  <c r="M50" i="57"/>
  <c r="H50" i="57"/>
  <c r="E50" i="57"/>
  <c r="R36" i="61" s="1"/>
  <c r="G48" i="36" s="1"/>
  <c r="D50" i="57"/>
  <c r="B50" i="57"/>
  <c r="U49" i="57"/>
  <c r="Q49" i="57"/>
  <c r="M49" i="57"/>
  <c r="H49" i="57"/>
  <c r="D49" i="57"/>
  <c r="B49" i="57"/>
  <c r="U48" i="57"/>
  <c r="Q48" i="57"/>
  <c r="M48" i="57"/>
  <c r="H48" i="57"/>
  <c r="B48" i="57"/>
  <c r="U47" i="57"/>
  <c r="Q47" i="57"/>
  <c r="M47" i="57"/>
  <c r="H47" i="57"/>
  <c r="E47" i="57"/>
  <c r="N36" i="61" s="1"/>
  <c r="C48" i="36" s="1"/>
  <c r="D47" i="57"/>
  <c r="B47" i="57"/>
  <c r="U46" i="57"/>
  <c r="Q46" i="57"/>
  <c r="M46" i="57"/>
  <c r="H46" i="57"/>
  <c r="U45" i="57"/>
  <c r="Q45" i="57"/>
  <c r="M45" i="57"/>
  <c r="H45" i="57"/>
  <c r="U44" i="57"/>
  <c r="Q44" i="57"/>
  <c r="M44" i="57"/>
  <c r="H44" i="57"/>
  <c r="U43" i="57"/>
  <c r="Q43" i="57"/>
  <c r="M43" i="57"/>
  <c r="H43" i="57"/>
  <c r="U42" i="57"/>
  <c r="Q42" i="57"/>
  <c r="M42" i="57"/>
  <c r="H42" i="57"/>
  <c r="E42" i="57"/>
  <c r="D42" i="57"/>
  <c r="U41" i="57"/>
  <c r="Q41" i="57"/>
  <c r="M41" i="57"/>
  <c r="H41" i="57"/>
  <c r="B41" i="57"/>
  <c r="U40" i="57"/>
  <c r="Q40" i="57"/>
  <c r="M40" i="57"/>
  <c r="H40" i="57"/>
  <c r="B40" i="57"/>
  <c r="U39" i="57"/>
  <c r="Q39" i="57"/>
  <c r="M39" i="57"/>
  <c r="H39" i="57"/>
  <c r="B39" i="57"/>
  <c r="U38" i="57"/>
  <c r="Q38" i="57"/>
  <c r="M38" i="57"/>
  <c r="O38" i="57" s="1"/>
  <c r="H38" i="57"/>
  <c r="B38" i="57"/>
  <c r="U37" i="57"/>
  <c r="Q37" i="57"/>
  <c r="M37" i="57"/>
  <c r="O37" i="57" s="1"/>
  <c r="H37" i="57"/>
  <c r="B37" i="57"/>
  <c r="U36" i="57"/>
  <c r="Q36" i="57"/>
  <c r="M36" i="57"/>
  <c r="O36" i="57" s="1"/>
  <c r="H36" i="57"/>
  <c r="B36" i="57"/>
  <c r="U35" i="57"/>
  <c r="Q35" i="57"/>
  <c r="M35" i="57"/>
  <c r="O35" i="57" s="1"/>
  <c r="H35" i="57"/>
  <c r="B35" i="57"/>
  <c r="U34" i="57"/>
  <c r="Q34" i="57"/>
  <c r="M34" i="57"/>
  <c r="O34" i="57" s="1"/>
  <c r="H34" i="57"/>
  <c r="B34" i="57"/>
  <c r="U33" i="57"/>
  <c r="Q33" i="57"/>
  <c r="M33" i="57"/>
  <c r="O33" i="57" s="1"/>
  <c r="H33" i="57"/>
  <c r="B33" i="57"/>
  <c r="U32" i="57"/>
  <c r="Q32" i="57"/>
  <c r="M32" i="57"/>
  <c r="O32" i="57" s="1"/>
  <c r="H32" i="57"/>
  <c r="B32" i="57"/>
  <c r="U31" i="57"/>
  <c r="Q31" i="57"/>
  <c r="M31" i="57"/>
  <c r="O31" i="57" s="1"/>
  <c r="H31" i="57"/>
  <c r="B31" i="57"/>
  <c r="U30" i="57"/>
  <c r="Q30" i="57"/>
  <c r="M30" i="57"/>
  <c r="O30" i="57" s="1"/>
  <c r="H30" i="57"/>
  <c r="B30" i="57"/>
  <c r="U29" i="57"/>
  <c r="Q29" i="57"/>
  <c r="M29" i="57"/>
  <c r="O29" i="57" s="1"/>
  <c r="H29" i="57"/>
  <c r="B29" i="57"/>
  <c r="U28" i="57"/>
  <c r="Q28" i="57"/>
  <c r="M28" i="57"/>
  <c r="O28" i="57" s="1"/>
  <c r="H28" i="57"/>
  <c r="B28" i="57"/>
  <c r="U27" i="57"/>
  <c r="Q27" i="57"/>
  <c r="M27" i="57"/>
  <c r="O27" i="57" s="1"/>
  <c r="H27" i="57"/>
  <c r="B27" i="57"/>
  <c r="U26" i="57"/>
  <c r="Q26" i="57"/>
  <c r="M26" i="57"/>
  <c r="O26" i="57" s="1"/>
  <c r="H26" i="57"/>
  <c r="B26" i="57"/>
  <c r="U25" i="57"/>
  <c r="Q25" i="57"/>
  <c r="M25" i="57"/>
  <c r="O25" i="57" s="1"/>
  <c r="H25" i="57"/>
  <c r="B25" i="57"/>
  <c r="U24" i="57"/>
  <c r="Q24" i="57"/>
  <c r="M24" i="57"/>
  <c r="O24" i="57" s="1"/>
  <c r="H24" i="57"/>
  <c r="B24" i="57"/>
  <c r="U23" i="57"/>
  <c r="Q23" i="57"/>
  <c r="M23" i="57"/>
  <c r="O23" i="57" s="1"/>
  <c r="H23" i="57"/>
  <c r="B23" i="57"/>
  <c r="U22" i="57"/>
  <c r="Q22" i="57"/>
  <c r="M22" i="57"/>
  <c r="O22" i="57" s="1"/>
  <c r="H22" i="57"/>
  <c r="B22" i="57"/>
  <c r="B9" i="57"/>
  <c r="W52" i="56"/>
  <c r="E51" i="56" s="1"/>
  <c r="Q35" i="61" s="1"/>
  <c r="F47" i="36" s="1"/>
  <c r="V52" i="56"/>
  <c r="D51" i="56" s="1"/>
  <c r="S52" i="56"/>
  <c r="R52" i="56"/>
  <c r="N52" i="56"/>
  <c r="K52" i="56"/>
  <c r="E48" i="56" s="1"/>
  <c r="O35" i="61" s="1"/>
  <c r="D47" i="36" s="1"/>
  <c r="J52" i="56"/>
  <c r="D48" i="56" s="1"/>
  <c r="U51" i="56"/>
  <c r="Q51" i="56"/>
  <c r="M51" i="56"/>
  <c r="H51" i="56"/>
  <c r="B51" i="56"/>
  <c r="U50" i="56"/>
  <c r="Q50" i="56"/>
  <c r="M50" i="56"/>
  <c r="H50" i="56"/>
  <c r="E50" i="56"/>
  <c r="R35" i="61" s="1"/>
  <c r="G47" i="36" s="1"/>
  <c r="D50" i="56"/>
  <c r="B50" i="56"/>
  <c r="U49" i="56"/>
  <c r="Q49" i="56"/>
  <c r="M49" i="56"/>
  <c r="H49" i="56"/>
  <c r="D49" i="56"/>
  <c r="B49" i="56"/>
  <c r="U48" i="56"/>
  <c r="Q48" i="56"/>
  <c r="M48" i="56"/>
  <c r="H48" i="56"/>
  <c r="B48" i="56"/>
  <c r="U47" i="56"/>
  <c r="Q47" i="56"/>
  <c r="M47" i="56"/>
  <c r="H47" i="56"/>
  <c r="E47" i="56"/>
  <c r="N35" i="61" s="1"/>
  <c r="C47" i="36" s="1"/>
  <c r="B47" i="56"/>
  <c r="U46" i="56"/>
  <c r="Q46" i="56"/>
  <c r="M46" i="56"/>
  <c r="H46" i="56"/>
  <c r="U45" i="56"/>
  <c r="Q45" i="56"/>
  <c r="M45" i="56"/>
  <c r="H45" i="56"/>
  <c r="U44" i="56"/>
  <c r="Q44" i="56"/>
  <c r="M44" i="56"/>
  <c r="H44" i="56"/>
  <c r="U43" i="56"/>
  <c r="Q43" i="56"/>
  <c r="M43" i="56"/>
  <c r="H43" i="56"/>
  <c r="U42" i="56"/>
  <c r="Q42" i="56"/>
  <c r="M42" i="56"/>
  <c r="H42" i="56"/>
  <c r="E42" i="56"/>
  <c r="D42" i="56"/>
  <c r="D47" i="56" s="1"/>
  <c r="U41" i="56"/>
  <c r="Q41" i="56"/>
  <c r="M41" i="56"/>
  <c r="H41" i="56"/>
  <c r="B41" i="56"/>
  <c r="U40" i="56"/>
  <c r="Q40" i="56"/>
  <c r="M40" i="56"/>
  <c r="H40" i="56"/>
  <c r="B40" i="56"/>
  <c r="U39" i="56"/>
  <c r="Q39" i="56"/>
  <c r="M39" i="56"/>
  <c r="H39" i="56"/>
  <c r="B39" i="56"/>
  <c r="U38" i="56"/>
  <c r="Q38" i="56"/>
  <c r="M38" i="56"/>
  <c r="O38" i="56" s="1"/>
  <c r="H38" i="56"/>
  <c r="B38" i="56"/>
  <c r="U37" i="56"/>
  <c r="Q37" i="56"/>
  <c r="M37" i="56"/>
  <c r="O37" i="56" s="1"/>
  <c r="H37" i="56"/>
  <c r="B37" i="56"/>
  <c r="U36" i="56"/>
  <c r="Q36" i="56"/>
  <c r="M36" i="56"/>
  <c r="O36" i="56" s="1"/>
  <c r="H36" i="56"/>
  <c r="B36" i="56"/>
  <c r="U35" i="56"/>
  <c r="Q35" i="56"/>
  <c r="M35" i="56"/>
  <c r="O35" i="56" s="1"/>
  <c r="H35" i="56"/>
  <c r="B35" i="56"/>
  <c r="U34" i="56"/>
  <c r="Q34" i="56"/>
  <c r="M34" i="56"/>
  <c r="O34" i="56" s="1"/>
  <c r="H34" i="56"/>
  <c r="B34" i="56"/>
  <c r="U33" i="56"/>
  <c r="Q33" i="56"/>
  <c r="M33" i="56"/>
  <c r="O33" i="56" s="1"/>
  <c r="H33" i="56"/>
  <c r="B33" i="56"/>
  <c r="U32" i="56"/>
  <c r="Q32" i="56"/>
  <c r="M32" i="56"/>
  <c r="O32" i="56" s="1"/>
  <c r="H32" i="56"/>
  <c r="B32" i="56"/>
  <c r="U31" i="56"/>
  <c r="Q31" i="56"/>
  <c r="M31" i="56"/>
  <c r="O31" i="56" s="1"/>
  <c r="H31" i="56"/>
  <c r="B31" i="56"/>
  <c r="U30" i="56"/>
  <c r="Q30" i="56"/>
  <c r="M30" i="56"/>
  <c r="O30" i="56" s="1"/>
  <c r="H30" i="56"/>
  <c r="B30" i="56"/>
  <c r="U29" i="56"/>
  <c r="Q29" i="56"/>
  <c r="M29" i="56"/>
  <c r="O29" i="56" s="1"/>
  <c r="H29" i="56"/>
  <c r="B29" i="56"/>
  <c r="U28" i="56"/>
  <c r="Q28" i="56"/>
  <c r="M28" i="56"/>
  <c r="O28" i="56" s="1"/>
  <c r="H28" i="56"/>
  <c r="B28" i="56"/>
  <c r="U27" i="56"/>
  <c r="Q27" i="56"/>
  <c r="M27" i="56"/>
  <c r="O27" i="56" s="1"/>
  <c r="H27" i="56"/>
  <c r="B27" i="56"/>
  <c r="U26" i="56"/>
  <c r="Q26" i="56"/>
  <c r="M26" i="56"/>
  <c r="O26" i="56" s="1"/>
  <c r="H26" i="56"/>
  <c r="B26" i="56"/>
  <c r="U25" i="56"/>
  <c r="Q25" i="56"/>
  <c r="M25" i="56"/>
  <c r="O25" i="56" s="1"/>
  <c r="H25" i="56"/>
  <c r="B25" i="56"/>
  <c r="U24" i="56"/>
  <c r="Q24" i="56"/>
  <c r="M24" i="56"/>
  <c r="O24" i="56" s="1"/>
  <c r="H24" i="56"/>
  <c r="B24" i="56"/>
  <c r="U23" i="56"/>
  <c r="Q23" i="56"/>
  <c r="M23" i="56"/>
  <c r="O23" i="56" s="1"/>
  <c r="H23" i="56"/>
  <c r="B23" i="56"/>
  <c r="U22" i="56"/>
  <c r="Q22" i="56"/>
  <c r="M22" i="56"/>
  <c r="O22" i="56" s="1"/>
  <c r="H22" i="56"/>
  <c r="B22" i="56"/>
  <c r="B9" i="56"/>
  <c r="W52" i="55"/>
  <c r="V52" i="55"/>
  <c r="S52" i="55"/>
  <c r="R52" i="55"/>
  <c r="N52" i="55"/>
  <c r="K52" i="55"/>
  <c r="E48" i="55" s="1"/>
  <c r="O34" i="61" s="1"/>
  <c r="D46" i="36" s="1"/>
  <c r="J52" i="55"/>
  <c r="D48" i="55" s="1"/>
  <c r="U51" i="55"/>
  <c r="Q51" i="55"/>
  <c r="M51" i="55"/>
  <c r="H51" i="55"/>
  <c r="E51" i="55"/>
  <c r="Q34" i="61" s="1"/>
  <c r="F46" i="36" s="1"/>
  <c r="D51" i="55"/>
  <c r="B51" i="55"/>
  <c r="U50" i="55"/>
  <c r="Q50" i="55"/>
  <c r="M50" i="55"/>
  <c r="H50" i="55"/>
  <c r="E50" i="55"/>
  <c r="R34" i="61" s="1"/>
  <c r="G46" i="36" s="1"/>
  <c r="D50" i="55"/>
  <c r="B50" i="55"/>
  <c r="U49" i="55"/>
  <c r="Q49" i="55"/>
  <c r="M49" i="55"/>
  <c r="H49" i="55"/>
  <c r="D49" i="55"/>
  <c r="B49" i="55"/>
  <c r="U48" i="55"/>
  <c r="Q48" i="55"/>
  <c r="M48" i="55"/>
  <c r="H48" i="55"/>
  <c r="B48" i="55"/>
  <c r="U47" i="55"/>
  <c r="Q47" i="55"/>
  <c r="M47" i="55"/>
  <c r="H47" i="55"/>
  <c r="B47" i="55"/>
  <c r="U46" i="55"/>
  <c r="Q46" i="55"/>
  <c r="M46" i="55"/>
  <c r="H46" i="55"/>
  <c r="U45" i="55"/>
  <c r="Q45" i="55"/>
  <c r="M45" i="55"/>
  <c r="H45" i="55"/>
  <c r="U44" i="55"/>
  <c r="Q44" i="55"/>
  <c r="M44" i="55"/>
  <c r="H44" i="55"/>
  <c r="U43" i="55"/>
  <c r="Q43" i="55"/>
  <c r="M43" i="55"/>
  <c r="H43" i="55"/>
  <c r="U42" i="55"/>
  <c r="Q42" i="55"/>
  <c r="M42" i="55"/>
  <c r="H42" i="55"/>
  <c r="E42" i="55"/>
  <c r="E47" i="55" s="1"/>
  <c r="N34" i="61" s="1"/>
  <c r="C46" i="36" s="1"/>
  <c r="D42" i="55"/>
  <c r="D47" i="55" s="1"/>
  <c r="D52" i="55" s="1"/>
  <c r="U41" i="55"/>
  <c r="Q41" i="55"/>
  <c r="M41" i="55"/>
  <c r="H41" i="55"/>
  <c r="B41" i="55"/>
  <c r="U40" i="55"/>
  <c r="Q40" i="55"/>
  <c r="M40" i="55"/>
  <c r="H40" i="55"/>
  <c r="B40" i="55"/>
  <c r="U39" i="55"/>
  <c r="Q39" i="55"/>
  <c r="M39" i="55"/>
  <c r="H39" i="55"/>
  <c r="B39" i="55"/>
  <c r="U38" i="55"/>
  <c r="Q38" i="55"/>
  <c r="M38" i="55"/>
  <c r="O38" i="55" s="1"/>
  <c r="H38" i="55"/>
  <c r="B38" i="55"/>
  <c r="U37" i="55"/>
  <c r="Q37" i="55"/>
  <c r="M37" i="55"/>
  <c r="O37" i="55" s="1"/>
  <c r="H37" i="55"/>
  <c r="B37" i="55"/>
  <c r="U36" i="55"/>
  <c r="Q36" i="55"/>
  <c r="M36" i="55"/>
  <c r="O36" i="55" s="1"/>
  <c r="H36" i="55"/>
  <c r="B36" i="55"/>
  <c r="U35" i="55"/>
  <c r="Q35" i="55"/>
  <c r="M35" i="55"/>
  <c r="O35" i="55" s="1"/>
  <c r="H35" i="55"/>
  <c r="B35" i="55"/>
  <c r="U34" i="55"/>
  <c r="Q34" i="55"/>
  <c r="O34" i="55"/>
  <c r="M34" i="55"/>
  <c r="H34" i="55"/>
  <c r="B34" i="55"/>
  <c r="U33" i="55"/>
  <c r="Q33" i="55"/>
  <c r="M33" i="55"/>
  <c r="O33" i="55" s="1"/>
  <c r="H33" i="55"/>
  <c r="B33" i="55"/>
  <c r="U32" i="55"/>
  <c r="Q32" i="55"/>
  <c r="M32" i="55"/>
  <c r="O32" i="55" s="1"/>
  <c r="H32" i="55"/>
  <c r="B32" i="55"/>
  <c r="U31" i="55"/>
  <c r="Q31" i="55"/>
  <c r="M31" i="55"/>
  <c r="O31" i="55" s="1"/>
  <c r="H31" i="55"/>
  <c r="B31" i="55"/>
  <c r="U30" i="55"/>
  <c r="Q30" i="55"/>
  <c r="M30" i="55"/>
  <c r="O30" i="55" s="1"/>
  <c r="H30" i="55"/>
  <c r="B30" i="55"/>
  <c r="U29" i="55"/>
  <c r="Q29" i="55"/>
  <c r="M29" i="55"/>
  <c r="O29" i="55" s="1"/>
  <c r="H29" i="55"/>
  <c r="B29" i="55"/>
  <c r="U28" i="55"/>
  <c r="Q28" i="55"/>
  <c r="M28" i="55"/>
  <c r="O28" i="55" s="1"/>
  <c r="H28" i="55"/>
  <c r="B28" i="55"/>
  <c r="U27" i="55"/>
  <c r="Q27" i="55"/>
  <c r="M27" i="55"/>
  <c r="O27" i="55" s="1"/>
  <c r="H27" i="55"/>
  <c r="B27" i="55"/>
  <c r="U26" i="55"/>
  <c r="Q26" i="55"/>
  <c r="O26" i="55"/>
  <c r="M26" i="55"/>
  <c r="H26" i="55"/>
  <c r="B26" i="55"/>
  <c r="U25" i="55"/>
  <c r="Q25" i="55"/>
  <c r="M25" i="55"/>
  <c r="O25" i="55" s="1"/>
  <c r="H25" i="55"/>
  <c r="B25" i="55"/>
  <c r="U24" i="55"/>
  <c r="Q24" i="55"/>
  <c r="M24" i="55"/>
  <c r="O24" i="55" s="1"/>
  <c r="H24" i="55"/>
  <c r="B24" i="55"/>
  <c r="U23" i="55"/>
  <c r="Q23" i="55"/>
  <c r="O23" i="55"/>
  <c r="M23" i="55"/>
  <c r="H23" i="55"/>
  <c r="B23" i="55"/>
  <c r="U22" i="55"/>
  <c r="Q22" i="55"/>
  <c r="M22" i="55"/>
  <c r="O22" i="55" s="1"/>
  <c r="H22" i="55"/>
  <c r="B22" i="55"/>
  <c r="W52" i="54"/>
  <c r="E51" i="54" s="1"/>
  <c r="Q33" i="61" s="1"/>
  <c r="F45" i="36" s="1"/>
  <c r="V52" i="54"/>
  <c r="D51" i="54" s="1"/>
  <c r="S52" i="54"/>
  <c r="E50" i="54" s="1"/>
  <c r="R33" i="61" s="1"/>
  <c r="G45" i="36" s="1"/>
  <c r="R52" i="54"/>
  <c r="N52" i="54"/>
  <c r="K52" i="54"/>
  <c r="E48" i="54" s="1"/>
  <c r="O33" i="61" s="1"/>
  <c r="D45" i="36" s="1"/>
  <c r="J52" i="54"/>
  <c r="D48" i="54" s="1"/>
  <c r="U51" i="54"/>
  <c r="Q51" i="54"/>
  <c r="M51" i="54"/>
  <c r="H51" i="54"/>
  <c r="B51" i="54"/>
  <c r="U50" i="54"/>
  <c r="Q50" i="54"/>
  <c r="M50" i="54"/>
  <c r="H50" i="54"/>
  <c r="D50" i="54"/>
  <c r="B50" i="54"/>
  <c r="U49" i="54"/>
  <c r="Q49" i="54"/>
  <c r="M49" i="54"/>
  <c r="H49" i="54"/>
  <c r="D49" i="54"/>
  <c r="B49" i="54"/>
  <c r="U48" i="54"/>
  <c r="Q48" i="54"/>
  <c r="M48" i="54"/>
  <c r="H48" i="54"/>
  <c r="B48" i="54"/>
  <c r="U47" i="54"/>
  <c r="Q47" i="54"/>
  <c r="M47" i="54"/>
  <c r="H47" i="54"/>
  <c r="B47" i="54"/>
  <c r="U46" i="54"/>
  <c r="Q46" i="54"/>
  <c r="M46" i="54"/>
  <c r="H46" i="54"/>
  <c r="U45" i="54"/>
  <c r="Q45" i="54"/>
  <c r="M45" i="54"/>
  <c r="H45" i="54"/>
  <c r="U44" i="54"/>
  <c r="Q44" i="54"/>
  <c r="M44" i="54"/>
  <c r="H44" i="54"/>
  <c r="U43" i="54"/>
  <c r="Q43" i="54"/>
  <c r="M43" i="54"/>
  <c r="H43" i="54"/>
  <c r="U42" i="54"/>
  <c r="Q42" i="54"/>
  <c r="M42" i="54"/>
  <c r="H42" i="54"/>
  <c r="E42" i="54"/>
  <c r="E47" i="54" s="1"/>
  <c r="N33" i="61" s="1"/>
  <c r="C45" i="36" s="1"/>
  <c r="D42" i="54"/>
  <c r="D47" i="54" s="1"/>
  <c r="U41" i="54"/>
  <c r="Q41" i="54"/>
  <c r="M41" i="54"/>
  <c r="H41" i="54"/>
  <c r="B41" i="54"/>
  <c r="U40" i="54"/>
  <c r="Q40" i="54"/>
  <c r="M40" i="54"/>
  <c r="H40" i="54"/>
  <c r="B40" i="54"/>
  <c r="U39" i="54"/>
  <c r="Q39" i="54"/>
  <c r="M39" i="54"/>
  <c r="H39" i="54"/>
  <c r="B39" i="54"/>
  <c r="U38" i="54"/>
  <c r="Q38" i="54"/>
  <c r="M38" i="54"/>
  <c r="O38" i="54" s="1"/>
  <c r="H38" i="54"/>
  <c r="B38" i="54"/>
  <c r="U37" i="54"/>
  <c r="Q37" i="54"/>
  <c r="M37" i="54"/>
  <c r="O37" i="54" s="1"/>
  <c r="H37" i="54"/>
  <c r="B37" i="54"/>
  <c r="U36" i="54"/>
  <c r="Q36" i="54"/>
  <c r="M36" i="54"/>
  <c r="O36" i="54" s="1"/>
  <c r="H36" i="54"/>
  <c r="B36" i="54"/>
  <c r="U35" i="54"/>
  <c r="Q35" i="54"/>
  <c r="M35" i="54"/>
  <c r="O35" i="54" s="1"/>
  <c r="H35" i="54"/>
  <c r="B35" i="54"/>
  <c r="U34" i="54"/>
  <c r="Q34" i="54"/>
  <c r="M34" i="54"/>
  <c r="O34" i="54" s="1"/>
  <c r="H34" i="54"/>
  <c r="B34" i="54"/>
  <c r="U33" i="54"/>
  <c r="Q33" i="54"/>
  <c r="M33" i="54"/>
  <c r="O33" i="54" s="1"/>
  <c r="H33" i="54"/>
  <c r="B33" i="54"/>
  <c r="U32" i="54"/>
  <c r="Q32" i="54"/>
  <c r="M32" i="54"/>
  <c r="O32" i="54" s="1"/>
  <c r="H32" i="54"/>
  <c r="B32" i="54"/>
  <c r="U31" i="54"/>
  <c r="Q31" i="54"/>
  <c r="M31" i="54"/>
  <c r="O31" i="54" s="1"/>
  <c r="H31" i="54"/>
  <c r="B31" i="54"/>
  <c r="U30" i="54"/>
  <c r="Q30" i="54"/>
  <c r="M30" i="54"/>
  <c r="O30" i="54" s="1"/>
  <c r="H30" i="54"/>
  <c r="B30" i="54"/>
  <c r="U29" i="54"/>
  <c r="Q29" i="54"/>
  <c r="M29" i="54"/>
  <c r="O29" i="54" s="1"/>
  <c r="H29" i="54"/>
  <c r="B29" i="54"/>
  <c r="U28" i="54"/>
  <c r="Q28" i="54"/>
  <c r="M28" i="54"/>
  <c r="O28" i="54" s="1"/>
  <c r="H28" i="54"/>
  <c r="B28" i="54"/>
  <c r="U27" i="54"/>
  <c r="Q27" i="54"/>
  <c r="M27" i="54"/>
  <c r="O27" i="54" s="1"/>
  <c r="H27" i="54"/>
  <c r="B27" i="54"/>
  <c r="U26" i="54"/>
  <c r="Q26" i="54"/>
  <c r="M26" i="54"/>
  <c r="O26" i="54" s="1"/>
  <c r="H26" i="54"/>
  <c r="B26" i="54"/>
  <c r="U25" i="54"/>
  <c r="Q25" i="54"/>
  <c r="M25" i="54"/>
  <c r="O25" i="54" s="1"/>
  <c r="H25" i="54"/>
  <c r="B25" i="54"/>
  <c r="U24" i="54"/>
  <c r="Q24" i="54"/>
  <c r="M24" i="54"/>
  <c r="O24" i="54" s="1"/>
  <c r="H24" i="54"/>
  <c r="B24" i="54"/>
  <c r="U23" i="54"/>
  <c r="Q23" i="54"/>
  <c r="M23" i="54"/>
  <c r="O23" i="54" s="1"/>
  <c r="H23" i="54"/>
  <c r="B23" i="54"/>
  <c r="U22" i="54"/>
  <c r="Q22" i="54"/>
  <c r="M22" i="54"/>
  <c r="O22" i="54" s="1"/>
  <c r="H22" i="54"/>
  <c r="B22" i="54"/>
  <c r="B9" i="54"/>
  <c r="W52" i="53"/>
  <c r="V52" i="53"/>
  <c r="S52" i="53"/>
  <c r="R52" i="53"/>
  <c r="N52" i="53"/>
  <c r="K52" i="53"/>
  <c r="E48" i="53" s="1"/>
  <c r="O32" i="61" s="1"/>
  <c r="D44" i="36" s="1"/>
  <c r="J52" i="53"/>
  <c r="D48" i="53" s="1"/>
  <c r="U51" i="53"/>
  <c r="Q51" i="53"/>
  <c r="M51" i="53"/>
  <c r="H51" i="53"/>
  <c r="E51" i="53"/>
  <c r="Q32" i="61" s="1"/>
  <c r="F44" i="36" s="1"/>
  <c r="D51" i="53"/>
  <c r="B51" i="53"/>
  <c r="U50" i="53"/>
  <c r="Q50" i="53"/>
  <c r="M50" i="53"/>
  <c r="H50" i="53"/>
  <c r="E50" i="53"/>
  <c r="R32" i="61" s="1"/>
  <c r="G44" i="36" s="1"/>
  <c r="D50" i="53"/>
  <c r="B50" i="53"/>
  <c r="U49" i="53"/>
  <c r="Q49" i="53"/>
  <c r="M49" i="53"/>
  <c r="H49" i="53"/>
  <c r="D49" i="53"/>
  <c r="B49" i="53"/>
  <c r="U48" i="53"/>
  <c r="Q48" i="53"/>
  <c r="M48" i="53"/>
  <c r="H48" i="53"/>
  <c r="B48" i="53"/>
  <c r="U47" i="53"/>
  <c r="Q47" i="53"/>
  <c r="M47" i="53"/>
  <c r="H47" i="53"/>
  <c r="B47" i="53"/>
  <c r="U46" i="53"/>
  <c r="Q46" i="53"/>
  <c r="M46" i="53"/>
  <c r="H46" i="53"/>
  <c r="U45" i="53"/>
  <c r="Q45" i="53"/>
  <c r="M45" i="53"/>
  <c r="H45" i="53"/>
  <c r="U44" i="53"/>
  <c r="Q44" i="53"/>
  <c r="M44" i="53"/>
  <c r="H44" i="53"/>
  <c r="U43" i="53"/>
  <c r="Q43" i="53"/>
  <c r="M43" i="53"/>
  <c r="H43" i="53"/>
  <c r="U42" i="53"/>
  <c r="Q42" i="53"/>
  <c r="M42" i="53"/>
  <c r="H42" i="53"/>
  <c r="E42" i="53"/>
  <c r="E47" i="53" s="1"/>
  <c r="N32" i="61" s="1"/>
  <c r="C44" i="36" s="1"/>
  <c r="D42" i="53"/>
  <c r="D47" i="53" s="1"/>
  <c r="U41" i="53"/>
  <c r="Q41" i="53"/>
  <c r="M41" i="53"/>
  <c r="H41" i="53"/>
  <c r="B41" i="53"/>
  <c r="U40" i="53"/>
  <c r="Q40" i="53"/>
  <c r="M40" i="53"/>
  <c r="H40" i="53"/>
  <c r="B40" i="53"/>
  <c r="U39" i="53"/>
  <c r="Q39" i="53"/>
  <c r="M39" i="53"/>
  <c r="H39" i="53"/>
  <c r="B39" i="53"/>
  <c r="U38" i="53"/>
  <c r="Q38" i="53"/>
  <c r="M38" i="53"/>
  <c r="O38" i="53" s="1"/>
  <c r="H38" i="53"/>
  <c r="B38" i="53"/>
  <c r="U37" i="53"/>
  <c r="Q37" i="53"/>
  <c r="M37" i="53"/>
  <c r="O37" i="53" s="1"/>
  <c r="H37" i="53"/>
  <c r="B37" i="53"/>
  <c r="U36" i="53"/>
  <c r="Q36" i="53"/>
  <c r="M36" i="53"/>
  <c r="O36" i="53" s="1"/>
  <c r="H36" i="53"/>
  <c r="B36" i="53"/>
  <c r="U35" i="53"/>
  <c r="Q35" i="53"/>
  <c r="M35" i="53"/>
  <c r="O35" i="53" s="1"/>
  <c r="H35" i="53"/>
  <c r="B35" i="53"/>
  <c r="U34" i="53"/>
  <c r="Q34" i="53"/>
  <c r="M34" i="53"/>
  <c r="O34" i="53" s="1"/>
  <c r="H34" i="53"/>
  <c r="B34" i="53"/>
  <c r="U33" i="53"/>
  <c r="Q33" i="53"/>
  <c r="M33" i="53"/>
  <c r="O33" i="53" s="1"/>
  <c r="H33" i="53"/>
  <c r="B33" i="53"/>
  <c r="U32" i="53"/>
  <c r="Q32" i="53"/>
  <c r="M32" i="53"/>
  <c r="O32" i="53" s="1"/>
  <c r="H32" i="53"/>
  <c r="B32" i="53"/>
  <c r="U31" i="53"/>
  <c r="Q31" i="53"/>
  <c r="M31" i="53"/>
  <c r="O31" i="53" s="1"/>
  <c r="H31" i="53"/>
  <c r="B31" i="53"/>
  <c r="U30" i="53"/>
  <c r="Q30" i="53"/>
  <c r="M30" i="53"/>
  <c r="O30" i="53" s="1"/>
  <c r="H30" i="53"/>
  <c r="B30" i="53"/>
  <c r="U29" i="53"/>
  <c r="Q29" i="53"/>
  <c r="M29" i="53"/>
  <c r="O29" i="53" s="1"/>
  <c r="H29" i="53"/>
  <c r="B29" i="53"/>
  <c r="U28" i="53"/>
  <c r="Q28" i="53"/>
  <c r="M28" i="53"/>
  <c r="O28" i="53" s="1"/>
  <c r="H28" i="53"/>
  <c r="B28" i="53"/>
  <c r="U27" i="53"/>
  <c r="Q27" i="53"/>
  <c r="M27" i="53"/>
  <c r="O27" i="53" s="1"/>
  <c r="H27" i="53"/>
  <c r="B27" i="53"/>
  <c r="U26" i="53"/>
  <c r="Q26" i="53"/>
  <c r="M26" i="53"/>
  <c r="O26" i="53" s="1"/>
  <c r="H26" i="53"/>
  <c r="B26" i="53"/>
  <c r="U25" i="53"/>
  <c r="Q25" i="53"/>
  <c r="M25" i="53"/>
  <c r="O25" i="53" s="1"/>
  <c r="H25" i="53"/>
  <c r="B25" i="53"/>
  <c r="U24" i="53"/>
  <c r="Q24" i="53"/>
  <c r="M24" i="53"/>
  <c r="O24" i="53" s="1"/>
  <c r="H24" i="53"/>
  <c r="B24" i="53"/>
  <c r="U23" i="53"/>
  <c r="Q23" i="53"/>
  <c r="M23" i="53"/>
  <c r="O23" i="53" s="1"/>
  <c r="H23" i="53"/>
  <c r="B23" i="53"/>
  <c r="U22" i="53"/>
  <c r="Q22" i="53"/>
  <c r="M22" i="53"/>
  <c r="O22" i="53" s="1"/>
  <c r="H22" i="53"/>
  <c r="B22" i="53"/>
  <c r="W52" i="52"/>
  <c r="E51" i="52" s="1"/>
  <c r="Q31" i="61" s="1"/>
  <c r="F43" i="36" s="1"/>
  <c r="V52" i="52"/>
  <c r="D51" i="52" s="1"/>
  <c r="S52" i="52"/>
  <c r="E50" i="52" s="1"/>
  <c r="R31" i="61" s="1"/>
  <c r="G43" i="36" s="1"/>
  <c r="R52" i="52"/>
  <c r="D50" i="52" s="1"/>
  <c r="N52" i="52"/>
  <c r="D49" i="52" s="1"/>
  <c r="K52" i="52"/>
  <c r="J52" i="52"/>
  <c r="U51" i="52"/>
  <c r="Q51" i="52"/>
  <c r="M51" i="52"/>
  <c r="H51" i="52"/>
  <c r="B51" i="52"/>
  <c r="U50" i="52"/>
  <c r="Q50" i="52"/>
  <c r="M50" i="52"/>
  <c r="H50" i="52"/>
  <c r="B50" i="52"/>
  <c r="U49" i="52"/>
  <c r="Q49" i="52"/>
  <c r="M49" i="52"/>
  <c r="H49" i="52"/>
  <c r="B49" i="52"/>
  <c r="U48" i="52"/>
  <c r="Q48" i="52"/>
  <c r="M48" i="52"/>
  <c r="H48" i="52"/>
  <c r="E48" i="52"/>
  <c r="O31" i="61" s="1"/>
  <c r="D43" i="36" s="1"/>
  <c r="D48" i="52"/>
  <c r="B48" i="52"/>
  <c r="U47" i="52"/>
  <c r="Q47" i="52"/>
  <c r="M47" i="52"/>
  <c r="H47" i="52"/>
  <c r="B47" i="52"/>
  <c r="U46" i="52"/>
  <c r="Q46" i="52"/>
  <c r="M46" i="52"/>
  <c r="H46" i="52"/>
  <c r="U45" i="52"/>
  <c r="Q45" i="52"/>
  <c r="M45" i="52"/>
  <c r="H45" i="52"/>
  <c r="U44" i="52"/>
  <c r="Q44" i="52"/>
  <c r="M44" i="52"/>
  <c r="H44" i="52"/>
  <c r="U43" i="52"/>
  <c r="Q43" i="52"/>
  <c r="M43" i="52"/>
  <c r="H43" i="52"/>
  <c r="U42" i="52"/>
  <c r="Q42" i="52"/>
  <c r="M42" i="52"/>
  <c r="H42" i="52"/>
  <c r="E42" i="52"/>
  <c r="E47" i="52" s="1"/>
  <c r="N31" i="61" s="1"/>
  <c r="C43" i="36" s="1"/>
  <c r="D42" i="52"/>
  <c r="D47" i="52" s="1"/>
  <c r="U41" i="52"/>
  <c r="Q41" i="52"/>
  <c r="M41" i="52"/>
  <c r="H41" i="52"/>
  <c r="B41" i="52"/>
  <c r="U40" i="52"/>
  <c r="Q40" i="52"/>
  <c r="M40" i="52"/>
  <c r="H40" i="52"/>
  <c r="B40" i="52"/>
  <c r="U39" i="52"/>
  <c r="Q39" i="52"/>
  <c r="M39" i="52"/>
  <c r="H39" i="52"/>
  <c r="B39" i="52"/>
  <c r="U38" i="52"/>
  <c r="Q38" i="52"/>
  <c r="M38" i="52"/>
  <c r="O38" i="52" s="1"/>
  <c r="H38" i="52"/>
  <c r="B38" i="52"/>
  <c r="U37" i="52"/>
  <c r="Q37" i="52"/>
  <c r="M37" i="52"/>
  <c r="O37" i="52" s="1"/>
  <c r="H37" i="52"/>
  <c r="B37" i="52"/>
  <c r="U36" i="52"/>
  <c r="Q36" i="52"/>
  <c r="M36" i="52"/>
  <c r="O36" i="52" s="1"/>
  <c r="H36" i="52"/>
  <c r="B36" i="52"/>
  <c r="U35" i="52"/>
  <c r="Q35" i="52"/>
  <c r="M35" i="52"/>
  <c r="O35" i="52" s="1"/>
  <c r="H35" i="52"/>
  <c r="B35" i="52"/>
  <c r="U34" i="52"/>
  <c r="Q34" i="52"/>
  <c r="M34" i="52"/>
  <c r="O34" i="52" s="1"/>
  <c r="H34" i="52"/>
  <c r="B34" i="52"/>
  <c r="U33" i="52"/>
  <c r="Q33" i="52"/>
  <c r="M33" i="52"/>
  <c r="O33" i="52" s="1"/>
  <c r="H33" i="52"/>
  <c r="B33" i="52"/>
  <c r="U32" i="52"/>
  <c r="Q32" i="52"/>
  <c r="M32" i="52"/>
  <c r="O32" i="52" s="1"/>
  <c r="H32" i="52"/>
  <c r="B32" i="52"/>
  <c r="U31" i="52"/>
  <c r="Q31" i="52"/>
  <c r="M31" i="52"/>
  <c r="O31" i="52" s="1"/>
  <c r="H31" i="52"/>
  <c r="B31" i="52"/>
  <c r="U30" i="52"/>
  <c r="Q30" i="52"/>
  <c r="M30" i="52"/>
  <c r="O30" i="52" s="1"/>
  <c r="H30" i="52"/>
  <c r="B30" i="52"/>
  <c r="U29" i="52"/>
  <c r="Q29" i="52"/>
  <c r="M29" i="52"/>
  <c r="O29" i="52" s="1"/>
  <c r="H29" i="52"/>
  <c r="B29" i="52"/>
  <c r="U28" i="52"/>
  <c r="Q28" i="52"/>
  <c r="M28" i="52"/>
  <c r="O28" i="52" s="1"/>
  <c r="H28" i="52"/>
  <c r="B28" i="52"/>
  <c r="U27" i="52"/>
  <c r="Q27" i="52"/>
  <c r="M27" i="52"/>
  <c r="O27" i="52" s="1"/>
  <c r="H27" i="52"/>
  <c r="B27" i="52"/>
  <c r="U26" i="52"/>
  <c r="Q26" i="52"/>
  <c r="M26" i="52"/>
  <c r="O26" i="52" s="1"/>
  <c r="H26" i="52"/>
  <c r="B26" i="52"/>
  <c r="U25" i="52"/>
  <c r="Q25" i="52"/>
  <c r="M25" i="52"/>
  <c r="O25" i="52" s="1"/>
  <c r="H25" i="52"/>
  <c r="B25" i="52"/>
  <c r="U24" i="52"/>
  <c r="Q24" i="52"/>
  <c r="M24" i="52"/>
  <c r="O24" i="52" s="1"/>
  <c r="H24" i="52"/>
  <c r="B24" i="52"/>
  <c r="U23" i="52"/>
  <c r="Q23" i="52"/>
  <c r="M23" i="52"/>
  <c r="O23" i="52" s="1"/>
  <c r="H23" i="52"/>
  <c r="B23" i="52"/>
  <c r="U22" i="52"/>
  <c r="Q22" i="52"/>
  <c r="M22" i="52"/>
  <c r="O22" i="52" s="1"/>
  <c r="H22" i="52"/>
  <c r="B22" i="52"/>
  <c r="B9" i="52"/>
  <c r="W52" i="51"/>
  <c r="E51" i="51" s="1"/>
  <c r="Q30" i="61" s="1"/>
  <c r="F42" i="36" s="1"/>
  <c r="V52" i="51"/>
  <c r="D51" i="51" s="1"/>
  <c r="S52" i="51"/>
  <c r="E50" i="51" s="1"/>
  <c r="R30" i="61" s="1"/>
  <c r="G42" i="36" s="1"/>
  <c r="R52" i="51"/>
  <c r="D50" i="51" s="1"/>
  <c r="N52" i="51"/>
  <c r="K52" i="51"/>
  <c r="E48" i="51" s="1"/>
  <c r="O30" i="61" s="1"/>
  <c r="D42" i="36" s="1"/>
  <c r="J52" i="51"/>
  <c r="D48" i="51" s="1"/>
  <c r="B51" i="51"/>
  <c r="B50" i="51"/>
  <c r="D49" i="51"/>
  <c r="B49" i="51"/>
  <c r="B48" i="51"/>
  <c r="B47" i="51"/>
  <c r="E42" i="51"/>
  <c r="E47" i="51" s="1"/>
  <c r="N30" i="61" s="1"/>
  <c r="C42" i="36" s="1"/>
  <c r="D42" i="51"/>
  <c r="D47" i="51" s="1"/>
  <c r="B41" i="51"/>
  <c r="Q40" i="51"/>
  <c r="H40" i="51"/>
  <c r="B40" i="51"/>
  <c r="Q39" i="51"/>
  <c r="M39" i="51"/>
  <c r="H39" i="51"/>
  <c r="B39" i="51"/>
  <c r="U38" i="51"/>
  <c r="Q38" i="51"/>
  <c r="M38" i="51"/>
  <c r="O38" i="51" s="1"/>
  <c r="H38" i="51"/>
  <c r="B38" i="51"/>
  <c r="U37" i="51"/>
  <c r="Q37" i="51"/>
  <c r="M37" i="51"/>
  <c r="O37" i="51" s="1"/>
  <c r="H37" i="51"/>
  <c r="B37" i="51"/>
  <c r="U36" i="51"/>
  <c r="Q36" i="51"/>
  <c r="M36" i="51"/>
  <c r="O36" i="51" s="1"/>
  <c r="H36" i="51"/>
  <c r="B36" i="51"/>
  <c r="U35" i="51"/>
  <c r="Q35" i="51"/>
  <c r="M35" i="51"/>
  <c r="O35" i="51" s="1"/>
  <c r="H35" i="51"/>
  <c r="B35" i="51"/>
  <c r="U34" i="51"/>
  <c r="Q34" i="51"/>
  <c r="M34" i="51"/>
  <c r="O34" i="51" s="1"/>
  <c r="H34" i="51"/>
  <c r="B34" i="51"/>
  <c r="U33" i="51"/>
  <c r="Q33" i="51"/>
  <c r="M33" i="51"/>
  <c r="O33" i="51" s="1"/>
  <c r="H33" i="51"/>
  <c r="B33" i="51"/>
  <c r="U32" i="51"/>
  <c r="Q32" i="51"/>
  <c r="M32" i="51"/>
  <c r="O32" i="51" s="1"/>
  <c r="H32" i="51"/>
  <c r="B32" i="51"/>
  <c r="U31" i="51"/>
  <c r="Q31" i="51"/>
  <c r="M31" i="51"/>
  <c r="O31" i="51" s="1"/>
  <c r="H31" i="51"/>
  <c r="B31" i="51"/>
  <c r="U30" i="51"/>
  <c r="Q30" i="51"/>
  <c r="M30" i="51"/>
  <c r="O30" i="51" s="1"/>
  <c r="H30" i="51"/>
  <c r="B30" i="51"/>
  <c r="U29" i="51"/>
  <c r="Q29" i="51"/>
  <c r="M29" i="51"/>
  <c r="O29" i="51" s="1"/>
  <c r="H29" i="51"/>
  <c r="B29" i="51"/>
  <c r="U28" i="51"/>
  <c r="Q28" i="51"/>
  <c r="M28" i="51"/>
  <c r="O28" i="51" s="1"/>
  <c r="H28" i="51"/>
  <c r="B28" i="51"/>
  <c r="U27" i="51"/>
  <c r="Q27" i="51"/>
  <c r="M27" i="51"/>
  <c r="O27" i="51" s="1"/>
  <c r="H27" i="51"/>
  <c r="B27" i="51"/>
  <c r="U26" i="51"/>
  <c r="Q26" i="51"/>
  <c r="M26" i="51"/>
  <c r="O26" i="51" s="1"/>
  <c r="H26" i="51"/>
  <c r="B26" i="51"/>
  <c r="U25" i="51"/>
  <c r="Q25" i="51"/>
  <c r="M25" i="51"/>
  <c r="O25" i="51" s="1"/>
  <c r="H25" i="51"/>
  <c r="B25" i="51"/>
  <c r="U24" i="51"/>
  <c r="Q24" i="51"/>
  <c r="M24" i="51"/>
  <c r="O24" i="51" s="1"/>
  <c r="H24" i="51"/>
  <c r="B24" i="51"/>
  <c r="U23" i="51"/>
  <c r="Q23" i="51"/>
  <c r="M23" i="51"/>
  <c r="O23" i="51" s="1"/>
  <c r="H23" i="51"/>
  <c r="B23" i="51"/>
  <c r="U22" i="51"/>
  <c r="Q22" i="51"/>
  <c r="M22" i="51"/>
  <c r="O22" i="51" s="1"/>
  <c r="H22" i="51"/>
  <c r="B22" i="51"/>
  <c r="B9" i="51"/>
  <c r="W52" i="50"/>
  <c r="E51" i="50" s="1"/>
  <c r="Q29" i="61" s="1"/>
  <c r="F41" i="36" s="1"/>
  <c r="V52" i="50"/>
  <c r="D51" i="50" s="1"/>
  <c r="S52" i="50"/>
  <c r="R52" i="50"/>
  <c r="N52" i="50"/>
  <c r="K52" i="50"/>
  <c r="E48" i="50" s="1"/>
  <c r="O29" i="61" s="1"/>
  <c r="D41" i="36" s="1"/>
  <c r="D48" i="50"/>
  <c r="B51" i="50"/>
  <c r="E50" i="50"/>
  <c r="R29" i="61" s="1"/>
  <c r="G41" i="36" s="1"/>
  <c r="D50" i="50"/>
  <c r="B50" i="50"/>
  <c r="D49" i="50"/>
  <c r="B49" i="50"/>
  <c r="B48" i="50"/>
  <c r="E47" i="50"/>
  <c r="N29" i="61" s="1"/>
  <c r="C41" i="36" s="1"/>
  <c r="B47" i="50"/>
  <c r="E42" i="50"/>
  <c r="D47" i="50"/>
  <c r="H41" i="50"/>
  <c r="B41" i="50"/>
  <c r="H40" i="50"/>
  <c r="B40" i="50"/>
  <c r="M39" i="50"/>
  <c r="H39" i="50"/>
  <c r="B39" i="50"/>
  <c r="M38" i="50"/>
  <c r="O38" i="50" s="1"/>
  <c r="H38" i="50"/>
  <c r="B38" i="50"/>
  <c r="U37" i="50"/>
  <c r="M37" i="50"/>
  <c r="O37" i="50" s="1"/>
  <c r="H37" i="50"/>
  <c r="B37" i="50"/>
  <c r="U36" i="50"/>
  <c r="Q36" i="50"/>
  <c r="M36" i="50"/>
  <c r="O36" i="50" s="1"/>
  <c r="H36" i="50"/>
  <c r="B36" i="50"/>
  <c r="U35" i="50"/>
  <c r="Q35" i="50"/>
  <c r="M35" i="50"/>
  <c r="O35" i="50" s="1"/>
  <c r="H35" i="50"/>
  <c r="B35" i="50"/>
  <c r="U34" i="50"/>
  <c r="Q34" i="50"/>
  <c r="M34" i="50"/>
  <c r="O34" i="50" s="1"/>
  <c r="H34" i="50"/>
  <c r="B34" i="50"/>
  <c r="U33" i="50"/>
  <c r="Q33" i="50"/>
  <c r="M33" i="50"/>
  <c r="O33" i="50" s="1"/>
  <c r="H33" i="50"/>
  <c r="B33" i="50"/>
  <c r="U32" i="50"/>
  <c r="Q32" i="50"/>
  <c r="M32" i="50"/>
  <c r="O32" i="50" s="1"/>
  <c r="H32" i="50"/>
  <c r="B32" i="50"/>
  <c r="U31" i="50"/>
  <c r="Q31" i="50"/>
  <c r="O31" i="50"/>
  <c r="M31" i="50"/>
  <c r="H31" i="50"/>
  <c r="B31" i="50"/>
  <c r="U30" i="50"/>
  <c r="Q30" i="50"/>
  <c r="M30" i="50"/>
  <c r="O30" i="50" s="1"/>
  <c r="H30" i="50"/>
  <c r="B30" i="50"/>
  <c r="U29" i="50"/>
  <c r="Q29" i="50"/>
  <c r="M29" i="50"/>
  <c r="O29" i="50" s="1"/>
  <c r="H29" i="50"/>
  <c r="B29" i="50"/>
  <c r="U28" i="50"/>
  <c r="Q28" i="50"/>
  <c r="M28" i="50"/>
  <c r="O28" i="50" s="1"/>
  <c r="H28" i="50"/>
  <c r="B28" i="50"/>
  <c r="U27" i="50"/>
  <c r="Q27" i="50"/>
  <c r="M27" i="50"/>
  <c r="O27" i="50" s="1"/>
  <c r="H27" i="50"/>
  <c r="B27" i="50"/>
  <c r="U26" i="50"/>
  <c r="Q26" i="50"/>
  <c r="M26" i="50"/>
  <c r="O26" i="50" s="1"/>
  <c r="H26" i="50"/>
  <c r="B26" i="50"/>
  <c r="U25" i="50"/>
  <c r="Q25" i="50"/>
  <c r="M25" i="50"/>
  <c r="O25" i="50" s="1"/>
  <c r="H25" i="50"/>
  <c r="B25" i="50"/>
  <c r="U24" i="50"/>
  <c r="Q24" i="50"/>
  <c r="M24" i="50"/>
  <c r="O24" i="50" s="1"/>
  <c r="H24" i="50"/>
  <c r="B24" i="50"/>
  <c r="U23" i="50"/>
  <c r="Q23" i="50"/>
  <c r="M23" i="50"/>
  <c r="O23" i="50" s="1"/>
  <c r="H23" i="50"/>
  <c r="B23" i="50"/>
  <c r="U22" i="50"/>
  <c r="Q22" i="50"/>
  <c r="M22" i="50"/>
  <c r="O22" i="50" s="1"/>
  <c r="H22" i="50"/>
  <c r="B22" i="50"/>
  <c r="B9" i="50"/>
  <c r="U23" i="25"/>
  <c r="U24" i="25"/>
  <c r="U25" i="25"/>
  <c r="U26" i="25"/>
  <c r="U27" i="25"/>
  <c r="U28" i="25"/>
  <c r="U29" i="25"/>
  <c r="U30" i="25"/>
  <c r="U31" i="25"/>
  <c r="U32" i="25"/>
  <c r="U33" i="25"/>
  <c r="U34" i="25"/>
  <c r="U35" i="25"/>
  <c r="U36" i="25"/>
  <c r="U37" i="25"/>
  <c r="U38" i="25"/>
  <c r="U22" i="25"/>
  <c r="Q23" i="25"/>
  <c r="Q24" i="25"/>
  <c r="Q25" i="25"/>
  <c r="Q26" i="25"/>
  <c r="Q27" i="25"/>
  <c r="Q28" i="25"/>
  <c r="Q29" i="25"/>
  <c r="Q30" i="25"/>
  <c r="Q31" i="25"/>
  <c r="Q32" i="25"/>
  <c r="Q33" i="25"/>
  <c r="Q34" i="25"/>
  <c r="Q35" i="25"/>
  <c r="Q36" i="25"/>
  <c r="Q37" i="25"/>
  <c r="Q22" i="25"/>
  <c r="M23" i="25"/>
  <c r="M24" i="25"/>
  <c r="M25" i="25"/>
  <c r="M26" i="25"/>
  <c r="M27" i="25"/>
  <c r="M28" i="25"/>
  <c r="M29" i="25"/>
  <c r="M30" i="25"/>
  <c r="M31" i="25"/>
  <c r="M32" i="25"/>
  <c r="M33" i="25"/>
  <c r="M34" i="25"/>
  <c r="M35" i="25"/>
  <c r="M36" i="25"/>
  <c r="M37" i="25"/>
  <c r="M38" i="25"/>
  <c r="M22" i="25"/>
  <c r="H23" i="25"/>
  <c r="H24" i="25"/>
  <c r="H25" i="25"/>
  <c r="H26" i="25"/>
  <c r="H27" i="25"/>
  <c r="H28" i="25"/>
  <c r="H29" i="25"/>
  <c r="H30" i="25"/>
  <c r="H31" i="25"/>
  <c r="H32" i="25"/>
  <c r="H33" i="25"/>
  <c r="H34" i="25"/>
  <c r="H35" i="25"/>
  <c r="H36" i="25"/>
  <c r="H37" i="25"/>
  <c r="H38" i="25"/>
  <c r="H39" i="25"/>
  <c r="H40" i="25"/>
  <c r="H41" i="25"/>
  <c r="H22" i="25"/>
  <c r="B23" i="25"/>
  <c r="B24" i="25"/>
  <c r="B25" i="25"/>
  <c r="B26" i="25"/>
  <c r="B27" i="25"/>
  <c r="B28" i="25"/>
  <c r="B29" i="25"/>
  <c r="B30" i="25"/>
  <c r="B31" i="25"/>
  <c r="B32" i="25"/>
  <c r="B33" i="25"/>
  <c r="B34" i="25"/>
  <c r="B35" i="25"/>
  <c r="B36" i="25"/>
  <c r="B37" i="25"/>
  <c r="B38" i="25"/>
  <c r="B39" i="25"/>
  <c r="B40" i="25"/>
  <c r="B41" i="25"/>
  <c r="B22" i="25"/>
  <c r="E47" i="25"/>
  <c r="N28" i="61" s="1"/>
  <c r="B9" i="25"/>
  <c r="W52" i="25"/>
  <c r="E51" i="25" s="1"/>
  <c r="Q28" i="61" s="1"/>
  <c r="F40" i="36" s="1"/>
  <c r="V52" i="25"/>
  <c r="D51" i="25" s="1"/>
  <c r="S52" i="25"/>
  <c r="E50" i="25" s="1"/>
  <c r="R28" i="61" s="1"/>
  <c r="G40" i="36" s="1"/>
  <c r="R52" i="25"/>
  <c r="D50" i="25" s="1"/>
  <c r="E42" i="25"/>
  <c r="D42" i="25"/>
  <c r="D47" i="25" s="1"/>
  <c r="C5" i="36"/>
  <c r="D52" i="60" l="1"/>
  <c r="D52" i="56"/>
  <c r="B9" i="55"/>
  <c r="D52" i="54"/>
  <c r="D52" i="53"/>
  <c r="B9" i="53"/>
  <c r="B9" i="61"/>
  <c r="B3" i="36" s="1"/>
  <c r="D52" i="52"/>
  <c r="C101" i="61"/>
  <c r="C34" i="36" s="1"/>
  <c r="C93" i="61"/>
  <c r="C26" i="36" s="1"/>
  <c r="C89" i="61"/>
  <c r="C22" i="36" s="1"/>
  <c r="C81" i="61"/>
  <c r="C14" i="36" s="1"/>
  <c r="C73" i="61"/>
  <c r="C6" i="36" s="1"/>
  <c r="C102" i="61"/>
  <c r="C35" i="36" s="1"/>
  <c r="D100" i="61"/>
  <c r="D88" i="61"/>
  <c r="D80" i="61"/>
  <c r="C94" i="61"/>
  <c r="C27" i="36" s="1"/>
  <c r="D93" i="61"/>
  <c r="C100" i="61"/>
  <c r="C33" i="36" s="1"/>
  <c r="C88" i="61"/>
  <c r="C21" i="36" s="1"/>
  <c r="C80" i="61"/>
  <c r="C13" i="36" s="1"/>
  <c r="D99" i="61"/>
  <c r="D87" i="61"/>
  <c r="D79" i="61"/>
  <c r="C75" i="61"/>
  <c r="C8" i="36" s="1"/>
  <c r="D81" i="61"/>
  <c r="C99" i="61"/>
  <c r="C32" i="36" s="1"/>
  <c r="C87" i="61"/>
  <c r="C20" i="36" s="1"/>
  <c r="C79" i="61"/>
  <c r="C12" i="36" s="1"/>
  <c r="C83" i="61"/>
  <c r="C16" i="36" s="1"/>
  <c r="D89" i="61"/>
  <c r="D98" i="61"/>
  <c r="D86" i="61"/>
  <c r="D78" i="61"/>
  <c r="C98" i="61"/>
  <c r="C31" i="36" s="1"/>
  <c r="C86" i="61"/>
  <c r="C19" i="36" s="1"/>
  <c r="C78" i="61"/>
  <c r="C11" i="36" s="1"/>
  <c r="D97" i="61"/>
  <c r="D85" i="61"/>
  <c r="D77" i="61"/>
  <c r="D73" i="61"/>
  <c r="C97" i="61"/>
  <c r="C30" i="36" s="1"/>
  <c r="C85" i="61"/>
  <c r="C18" i="36" s="1"/>
  <c r="C77" i="61"/>
  <c r="C10" i="36" s="1"/>
  <c r="C90" i="61"/>
  <c r="C23" i="36" s="1"/>
  <c r="D96" i="61"/>
  <c r="D92" i="61"/>
  <c r="D84" i="61"/>
  <c r="D76" i="61"/>
  <c r="C96" i="61"/>
  <c r="C29" i="36" s="1"/>
  <c r="C92" i="61"/>
  <c r="C25" i="36" s="1"/>
  <c r="C84" i="61"/>
  <c r="C17" i="36" s="1"/>
  <c r="C76" i="61"/>
  <c r="C9" i="36" s="1"/>
  <c r="D95" i="61"/>
  <c r="D91" i="61"/>
  <c r="D83" i="61"/>
  <c r="D75" i="61"/>
  <c r="C91" i="61"/>
  <c r="C24" i="36" s="1"/>
  <c r="C95" i="61"/>
  <c r="C28" i="36" s="1"/>
  <c r="D102" i="61"/>
  <c r="D94" i="61"/>
  <c r="D90" i="61"/>
  <c r="D82" i="61"/>
  <c r="D74" i="61"/>
  <c r="C74" i="61"/>
  <c r="C7" i="36" s="1"/>
  <c r="C82" i="61"/>
  <c r="C15" i="36" s="1"/>
  <c r="D101" i="61"/>
  <c r="D136" i="61"/>
  <c r="K33" i="36" s="1"/>
  <c r="D124" i="61"/>
  <c r="K21" i="36" s="1"/>
  <c r="D116" i="61"/>
  <c r="K13" i="36" s="1"/>
  <c r="C136" i="61"/>
  <c r="C124" i="61"/>
  <c r="C116" i="61"/>
  <c r="D135" i="61"/>
  <c r="K32" i="36" s="1"/>
  <c r="D123" i="61"/>
  <c r="K20" i="36" s="1"/>
  <c r="D115" i="61"/>
  <c r="K12" i="36" s="1"/>
  <c r="C135" i="61"/>
  <c r="C123" i="61"/>
  <c r="C115" i="61"/>
  <c r="C125" i="61"/>
  <c r="D134" i="61"/>
  <c r="K31" i="36" s="1"/>
  <c r="D122" i="61"/>
  <c r="K19" i="36" s="1"/>
  <c r="D114" i="61"/>
  <c r="K11" i="36" s="1"/>
  <c r="C134" i="61"/>
  <c r="C122" i="61"/>
  <c r="C114" i="61"/>
  <c r="D109" i="61"/>
  <c r="D133" i="61"/>
  <c r="K30" i="36" s="1"/>
  <c r="D121" i="61"/>
  <c r="K18" i="36" s="1"/>
  <c r="D113" i="61"/>
  <c r="K10" i="36" s="1"/>
  <c r="C133" i="61"/>
  <c r="C121" i="61"/>
  <c r="C113" i="61"/>
  <c r="C137" i="61"/>
  <c r="D132" i="61"/>
  <c r="K29" i="36" s="1"/>
  <c r="D128" i="61"/>
  <c r="K25" i="36" s="1"/>
  <c r="D120" i="61"/>
  <c r="K17" i="36" s="1"/>
  <c r="D112" i="61"/>
  <c r="K9" i="36" s="1"/>
  <c r="D125" i="61"/>
  <c r="K22" i="36" s="1"/>
  <c r="C132" i="61"/>
  <c r="C128" i="61"/>
  <c r="C120" i="61"/>
  <c r="C112" i="61"/>
  <c r="D131" i="61"/>
  <c r="K28" i="36" s="1"/>
  <c r="D127" i="61"/>
  <c r="K24" i="36" s="1"/>
  <c r="D119" i="61"/>
  <c r="K16" i="36" s="1"/>
  <c r="D111" i="61"/>
  <c r="K8" i="36" s="1"/>
  <c r="C129" i="61"/>
  <c r="C131" i="61"/>
  <c r="C127" i="61"/>
  <c r="C119" i="61"/>
  <c r="C111" i="61"/>
  <c r="C109" i="61"/>
  <c r="D138" i="61"/>
  <c r="K35" i="36" s="1"/>
  <c r="D130" i="61"/>
  <c r="K27" i="36" s="1"/>
  <c r="D126" i="61"/>
  <c r="K23" i="36" s="1"/>
  <c r="D118" i="61"/>
  <c r="K15" i="36" s="1"/>
  <c r="D110" i="61"/>
  <c r="K7" i="36" s="1"/>
  <c r="C138" i="61"/>
  <c r="C130" i="61"/>
  <c r="C126" i="61"/>
  <c r="C118" i="61"/>
  <c r="C110" i="61"/>
  <c r="D137" i="61"/>
  <c r="K34" i="36" s="1"/>
  <c r="D129" i="61"/>
  <c r="K26" i="36" s="1"/>
  <c r="D117" i="61"/>
  <c r="K14" i="36" s="1"/>
  <c r="C117" i="61"/>
  <c r="O133" i="61"/>
  <c r="O30" i="36" s="1"/>
  <c r="O121" i="61"/>
  <c r="O18" i="36" s="1"/>
  <c r="O113" i="61"/>
  <c r="O10" i="36" s="1"/>
  <c r="N133" i="61"/>
  <c r="N121" i="61"/>
  <c r="N113" i="61"/>
  <c r="O132" i="61"/>
  <c r="O29" i="36" s="1"/>
  <c r="O128" i="61"/>
  <c r="O25" i="36" s="1"/>
  <c r="O120" i="61"/>
  <c r="O17" i="36" s="1"/>
  <c r="O112" i="61"/>
  <c r="O9" i="36" s="1"/>
  <c r="N114" i="61"/>
  <c r="N132" i="61"/>
  <c r="N128" i="61"/>
  <c r="N120" i="61"/>
  <c r="N112" i="61"/>
  <c r="O131" i="61"/>
  <c r="O28" i="36" s="1"/>
  <c r="O127" i="61"/>
  <c r="O24" i="36" s="1"/>
  <c r="O119" i="61"/>
  <c r="O16" i="36" s="1"/>
  <c r="O111" i="61"/>
  <c r="O8" i="36" s="1"/>
  <c r="N134" i="61"/>
  <c r="N131" i="61"/>
  <c r="N127" i="61"/>
  <c r="N119" i="61"/>
  <c r="N111" i="61"/>
  <c r="O138" i="61"/>
  <c r="O35" i="36" s="1"/>
  <c r="O130" i="61"/>
  <c r="O27" i="36" s="1"/>
  <c r="O126" i="61"/>
  <c r="O23" i="36" s="1"/>
  <c r="O118" i="61"/>
  <c r="O15" i="36" s="1"/>
  <c r="O110" i="61"/>
  <c r="O7" i="36" s="1"/>
  <c r="N138" i="61"/>
  <c r="N130" i="61"/>
  <c r="N126" i="61"/>
  <c r="N118" i="61"/>
  <c r="N110" i="61"/>
  <c r="O137" i="61"/>
  <c r="O34" i="36" s="1"/>
  <c r="O129" i="61"/>
  <c r="O26" i="36" s="1"/>
  <c r="O125" i="61"/>
  <c r="O22" i="36" s="1"/>
  <c r="O117" i="61"/>
  <c r="O14" i="36" s="1"/>
  <c r="O109" i="61"/>
  <c r="N122" i="61"/>
  <c r="N137" i="61"/>
  <c r="N129" i="61"/>
  <c r="N125" i="61"/>
  <c r="N117" i="61"/>
  <c r="N109" i="61"/>
  <c r="O136" i="61"/>
  <c r="O33" i="36" s="1"/>
  <c r="O124" i="61"/>
  <c r="O21" i="36" s="1"/>
  <c r="O116" i="61"/>
  <c r="O13" i="36" s="1"/>
  <c r="N136" i="61"/>
  <c r="N124" i="61"/>
  <c r="N116" i="61"/>
  <c r="O135" i="61"/>
  <c r="O32" i="36" s="1"/>
  <c r="O123" i="61"/>
  <c r="O20" i="36" s="1"/>
  <c r="O115" i="61"/>
  <c r="O12" i="36" s="1"/>
  <c r="N135" i="61"/>
  <c r="N123" i="61"/>
  <c r="N115" i="61"/>
  <c r="O134" i="61"/>
  <c r="O31" i="36" s="1"/>
  <c r="O122" i="61"/>
  <c r="O19" i="36" s="1"/>
  <c r="O114" i="61"/>
  <c r="O11" i="36" s="1"/>
  <c r="C61" i="61"/>
  <c r="C53" i="61"/>
  <c r="C45" i="61"/>
  <c r="C37" i="61"/>
  <c r="C29" i="61"/>
  <c r="C55" i="61"/>
  <c r="D37" i="61"/>
  <c r="D60" i="61"/>
  <c r="D52" i="61"/>
  <c r="D44" i="61"/>
  <c r="D36" i="61"/>
  <c r="D28" i="61"/>
  <c r="C31" i="61"/>
  <c r="C60" i="61"/>
  <c r="C52" i="61"/>
  <c r="C44" i="61"/>
  <c r="C36" i="61"/>
  <c r="C28" i="61"/>
  <c r="C62" i="61"/>
  <c r="D29" i="61"/>
  <c r="D59" i="61"/>
  <c r="D51" i="61"/>
  <c r="D43" i="61"/>
  <c r="D35" i="61"/>
  <c r="D27" i="61"/>
  <c r="C59" i="61"/>
  <c r="C51" i="61"/>
  <c r="C43" i="61"/>
  <c r="C35" i="61"/>
  <c r="C27" i="61"/>
  <c r="D66" i="61"/>
  <c r="D58" i="61"/>
  <c r="D50" i="61"/>
  <c r="D42" i="61"/>
  <c r="D34" i="61"/>
  <c r="D33" i="61"/>
  <c r="D61" i="61"/>
  <c r="C66" i="61"/>
  <c r="C58" i="61"/>
  <c r="C50" i="61"/>
  <c r="C42" i="61"/>
  <c r="C34" i="61"/>
  <c r="C39" i="61"/>
  <c r="D53" i="61"/>
  <c r="D65" i="61"/>
  <c r="D57" i="61"/>
  <c r="D49" i="61"/>
  <c r="D41" i="61"/>
  <c r="C30" i="61"/>
  <c r="C65" i="61"/>
  <c r="C57" i="61"/>
  <c r="C49" i="61"/>
  <c r="C41" i="61"/>
  <c r="C33" i="61"/>
  <c r="D64" i="61"/>
  <c r="D56" i="61"/>
  <c r="D48" i="61"/>
  <c r="D40" i="61"/>
  <c r="D32" i="61"/>
  <c r="C47" i="61"/>
  <c r="C54" i="61"/>
  <c r="C64" i="61"/>
  <c r="C56" i="61"/>
  <c r="C48" i="61"/>
  <c r="C40" i="61"/>
  <c r="C32" i="61"/>
  <c r="C63" i="61"/>
  <c r="C46" i="61"/>
  <c r="D63" i="61"/>
  <c r="D55" i="61"/>
  <c r="D47" i="61"/>
  <c r="D39" i="61"/>
  <c r="D31" i="61"/>
  <c r="C38" i="61"/>
  <c r="D45" i="61"/>
  <c r="D62" i="61"/>
  <c r="D54" i="61"/>
  <c r="D46" i="61"/>
  <c r="D38" i="61"/>
  <c r="D30" i="61"/>
  <c r="O98" i="61"/>
  <c r="G31" i="36" s="1"/>
  <c r="N99" i="61"/>
  <c r="N98" i="61"/>
  <c r="N86" i="61"/>
  <c r="N78" i="61"/>
  <c r="O97" i="61"/>
  <c r="G30" i="36" s="1"/>
  <c r="N97" i="61"/>
  <c r="N85" i="61"/>
  <c r="N77" i="61"/>
  <c r="O96" i="61"/>
  <c r="G29" i="36" s="1"/>
  <c r="O92" i="61"/>
  <c r="G25" i="36" s="1"/>
  <c r="N96" i="61"/>
  <c r="N92" i="61"/>
  <c r="N84" i="61"/>
  <c r="N76" i="61"/>
  <c r="O95" i="61"/>
  <c r="G28" i="36" s="1"/>
  <c r="O91" i="61"/>
  <c r="G24" i="36" s="1"/>
  <c r="N95" i="61"/>
  <c r="N91" i="61"/>
  <c r="N83" i="61"/>
  <c r="N75" i="61"/>
  <c r="O102" i="61"/>
  <c r="G35" i="36" s="1"/>
  <c r="O94" i="61"/>
  <c r="G27" i="36" s="1"/>
  <c r="O90" i="61"/>
  <c r="G23" i="36" s="1"/>
  <c r="N79" i="61"/>
  <c r="N102" i="61"/>
  <c r="N94" i="61"/>
  <c r="N90" i="61"/>
  <c r="N82" i="61"/>
  <c r="N74" i="61"/>
  <c r="O99" i="61"/>
  <c r="G32" i="36" s="1"/>
  <c r="O101" i="61"/>
  <c r="G34" i="36" s="1"/>
  <c r="O93" i="61"/>
  <c r="G26" i="36" s="1"/>
  <c r="N101" i="61"/>
  <c r="N93" i="61"/>
  <c r="N89" i="61"/>
  <c r="N81" i="61"/>
  <c r="N73" i="61"/>
  <c r="O100" i="61"/>
  <c r="G33" i="36" s="1"/>
  <c r="N100" i="61"/>
  <c r="N88" i="61"/>
  <c r="N80" i="61"/>
  <c r="N87" i="61"/>
  <c r="O52" i="60"/>
  <c r="D52" i="59"/>
  <c r="O52" i="59"/>
  <c r="O52" i="58"/>
  <c r="D52" i="58"/>
  <c r="D52" i="57"/>
  <c r="O52" i="57"/>
  <c r="O52" i="56"/>
  <c r="O52" i="55"/>
  <c r="O52" i="54"/>
  <c r="O52" i="53"/>
  <c r="O52" i="52"/>
  <c r="O52" i="51"/>
  <c r="D52" i="51"/>
  <c r="D52" i="50"/>
  <c r="O52" i="50"/>
  <c r="K52" i="25"/>
  <c r="E48" i="25" s="1"/>
  <c r="O28" i="61" s="1"/>
  <c r="D40" i="36" s="1"/>
  <c r="N139" i="61" l="1"/>
  <c r="N15" i="61" s="1"/>
  <c r="C36" i="36"/>
  <c r="D32" i="36" s="1"/>
  <c r="O6" i="36"/>
  <c r="O139" i="61"/>
  <c r="O15" i="61" s="1"/>
  <c r="C139" i="61"/>
  <c r="N14" i="61" s="1"/>
  <c r="K6" i="36"/>
  <c r="D139" i="61"/>
  <c r="O14" i="61" s="1"/>
  <c r="C103" i="61"/>
  <c r="N12" i="61" s="1"/>
  <c r="D67" i="61"/>
  <c r="O11" i="61" s="1"/>
  <c r="C67" i="61"/>
  <c r="N11" i="61" s="1"/>
  <c r="D103" i="61"/>
  <c r="O12" i="61" s="1"/>
  <c r="N103" i="61"/>
  <c r="N13" i="61" s="1"/>
  <c r="E49" i="60"/>
  <c r="B13" i="60"/>
  <c r="B17" i="60" s="1"/>
  <c r="E49" i="59"/>
  <c r="B13" i="59"/>
  <c r="B17" i="59" s="1"/>
  <c r="E49" i="58"/>
  <c r="B13" i="58"/>
  <c r="B17" i="58" s="1"/>
  <c r="E49" i="57"/>
  <c r="B13" i="57"/>
  <c r="B17" i="57" s="1"/>
  <c r="E49" i="56"/>
  <c r="B13" i="56"/>
  <c r="B17" i="56" s="1"/>
  <c r="E49" i="55"/>
  <c r="B13" i="55"/>
  <c r="B17" i="55" s="1"/>
  <c r="B13" i="54"/>
  <c r="B17" i="54" s="1"/>
  <c r="E49" i="54"/>
  <c r="B13" i="53"/>
  <c r="B17" i="53" s="1"/>
  <c r="E49" i="53"/>
  <c r="E49" i="52"/>
  <c r="E52" i="52" s="1"/>
  <c r="B13" i="52"/>
  <c r="B17" i="52" s="1"/>
  <c r="E49" i="51"/>
  <c r="B13" i="51"/>
  <c r="B17" i="51" s="1"/>
  <c r="E49" i="50"/>
  <c r="B13" i="50"/>
  <c r="B17" i="50" s="1"/>
  <c r="O38" i="25"/>
  <c r="O89" i="61" s="1"/>
  <c r="G22" i="36" s="1"/>
  <c r="O37" i="25"/>
  <c r="O88" i="61" s="1"/>
  <c r="G21" i="36" s="1"/>
  <c r="O36" i="25"/>
  <c r="O87" i="61" s="1"/>
  <c r="G20" i="36" s="1"/>
  <c r="O35" i="25"/>
  <c r="O86" i="61" s="1"/>
  <c r="G19" i="36" s="1"/>
  <c r="O34" i="25"/>
  <c r="O85" i="61" s="1"/>
  <c r="G18" i="36" s="1"/>
  <c r="O33" i="25"/>
  <c r="O84" i="61" s="1"/>
  <c r="G17" i="36" s="1"/>
  <c r="O32" i="25"/>
  <c r="O83" i="61" s="1"/>
  <c r="G16" i="36" s="1"/>
  <c r="O31" i="25"/>
  <c r="O82" i="61" s="1"/>
  <c r="G15" i="36" s="1"/>
  <c r="O30" i="25"/>
  <c r="O81" i="61" s="1"/>
  <c r="G14" i="36" s="1"/>
  <c r="O29" i="25"/>
  <c r="O80" i="61" s="1"/>
  <c r="G13" i="36" s="1"/>
  <c r="O28" i="25"/>
  <c r="O79" i="61" s="1"/>
  <c r="G12" i="36" s="1"/>
  <c r="O27" i="25"/>
  <c r="O78" i="61" s="1"/>
  <c r="G11" i="36" s="1"/>
  <c r="O26" i="25"/>
  <c r="O77" i="61" s="1"/>
  <c r="G10" i="36" s="1"/>
  <c r="O25" i="25"/>
  <c r="O76" i="61" s="1"/>
  <c r="G9" i="36" s="1"/>
  <c r="D6" i="36" l="1"/>
  <c r="E52" i="51"/>
  <c r="P30" i="61"/>
  <c r="E42" i="36" s="1"/>
  <c r="E52" i="59"/>
  <c r="P38" i="61"/>
  <c r="E50" i="36" s="1"/>
  <c r="E52" i="60"/>
  <c r="P39" i="61"/>
  <c r="E51" i="36" s="1"/>
  <c r="E52" i="53"/>
  <c r="P31" i="61"/>
  <c r="E43" i="36" s="1"/>
  <c r="E52" i="54"/>
  <c r="P32" i="61"/>
  <c r="E44" i="36" s="1"/>
  <c r="E52" i="56"/>
  <c r="P35" i="61"/>
  <c r="E47" i="36" s="1"/>
  <c r="E52" i="57"/>
  <c r="P36" i="61"/>
  <c r="E48" i="36" s="1"/>
  <c r="E52" i="55"/>
  <c r="P33" i="61"/>
  <c r="E45" i="36" s="1"/>
  <c r="P34" i="61"/>
  <c r="E46" i="36" s="1"/>
  <c r="E52" i="58"/>
  <c r="P37" i="61"/>
  <c r="E49" i="36" s="1"/>
  <c r="E52" i="50"/>
  <c r="P29" i="61"/>
  <c r="E41" i="36" s="1"/>
  <c r="D14" i="36"/>
  <c r="D35" i="36"/>
  <c r="D15" i="36"/>
  <c r="D25" i="36"/>
  <c r="D12" i="36"/>
  <c r="D19" i="36"/>
  <c r="D29" i="36"/>
  <c r="D34" i="36"/>
  <c r="D26" i="36"/>
  <c r="D21" i="36"/>
  <c r="D13" i="36"/>
  <c r="D23" i="36"/>
  <c r="D33" i="36"/>
  <c r="D11" i="36"/>
  <c r="D27" i="36"/>
  <c r="D22" i="36"/>
  <c r="D10" i="36"/>
  <c r="D28" i="36"/>
  <c r="D7" i="36"/>
  <c r="D20" i="36"/>
  <c r="K36" i="36"/>
  <c r="N16" i="61"/>
  <c r="D8" i="36"/>
  <c r="D31" i="36"/>
  <c r="D18" i="36"/>
  <c r="D17" i="36"/>
  <c r="D9" i="36"/>
  <c r="D16" i="36"/>
  <c r="O36" i="36"/>
  <c r="D24" i="36"/>
  <c r="D30" i="36"/>
  <c r="O24" i="25"/>
  <c r="O75" i="61" s="1"/>
  <c r="G8" i="36" s="1"/>
  <c r="O23" i="25"/>
  <c r="O74" i="61" s="1"/>
  <c r="G7" i="36" s="1"/>
  <c r="B10" i="5"/>
  <c r="B66" i="36"/>
  <c r="B65" i="36"/>
  <c r="B64" i="36"/>
  <c r="B63" i="36"/>
  <c r="B62" i="36"/>
  <c r="B61" i="36"/>
  <c r="B60" i="36"/>
  <c r="B59" i="36"/>
  <c r="B58" i="36"/>
  <c r="B57" i="36"/>
  <c r="B56" i="36"/>
  <c r="B55" i="36"/>
  <c r="C2" i="36"/>
  <c r="B2" i="36"/>
  <c r="N52" i="25"/>
  <c r="D49" i="25" s="1"/>
  <c r="J52" i="25"/>
  <c r="D48" i="25" s="1"/>
  <c r="B51" i="25"/>
  <c r="B50" i="25"/>
  <c r="B49" i="25"/>
  <c r="B48" i="25"/>
  <c r="B47" i="25"/>
  <c r="P12" i="36" l="1"/>
  <c r="P16" i="36"/>
  <c r="P22" i="36"/>
  <c r="P21" i="36"/>
  <c r="P15" i="36"/>
  <c r="P28" i="36"/>
  <c r="P27" i="36"/>
  <c r="P9" i="36"/>
  <c r="P14" i="36"/>
  <c r="P26" i="36"/>
  <c r="P11" i="36"/>
  <c r="P8" i="36"/>
  <c r="P23" i="36"/>
  <c r="P30" i="36"/>
  <c r="P31" i="36"/>
  <c r="P24" i="36"/>
  <c r="P32" i="36"/>
  <c r="P7" i="36"/>
  <c r="P18" i="36"/>
  <c r="P19" i="36"/>
  <c r="P29" i="36"/>
  <c r="P20" i="36"/>
  <c r="P34" i="36"/>
  <c r="P10" i="36"/>
  <c r="P13" i="36"/>
  <c r="P35" i="36"/>
  <c r="P33" i="36"/>
  <c r="P17" i="36"/>
  <c r="P25" i="36"/>
  <c r="D52" i="25"/>
  <c r="L35" i="36"/>
  <c r="L9" i="36"/>
  <c r="L17" i="36"/>
  <c r="L7" i="36"/>
  <c r="L10" i="36"/>
  <c r="L16" i="36"/>
  <c r="L31" i="36"/>
  <c r="L32" i="36"/>
  <c r="L11" i="36"/>
  <c r="L19" i="36"/>
  <c r="L34" i="36"/>
  <c r="L22" i="36"/>
  <c r="L18" i="36"/>
  <c r="L15" i="36"/>
  <c r="L13" i="36"/>
  <c r="L29" i="36"/>
  <c r="L8" i="36"/>
  <c r="L27" i="36"/>
  <c r="L26" i="36"/>
  <c r="L30" i="36"/>
  <c r="L23" i="36"/>
  <c r="L12" i="36"/>
  <c r="L20" i="36"/>
  <c r="L21" i="36"/>
  <c r="L33" i="36"/>
  <c r="L25" i="36"/>
  <c r="L14" i="36"/>
  <c r="L28" i="36"/>
  <c r="L24" i="36"/>
  <c r="O22" i="25"/>
  <c r="L36" i="36" l="1"/>
  <c r="O52" i="25"/>
  <c r="O73" i="61"/>
  <c r="P36" i="36"/>
  <c r="E49" i="25"/>
  <c r="B13" i="25"/>
  <c r="H50" i="36"/>
  <c r="G65" i="36" s="1"/>
  <c r="H51" i="36"/>
  <c r="C66" i="36" s="1"/>
  <c r="H42" i="36"/>
  <c r="C57" i="36" s="1"/>
  <c r="H49" i="36"/>
  <c r="C64" i="36" s="1"/>
  <c r="H43" i="36"/>
  <c r="C58" i="36" s="1"/>
  <c r="H44" i="36"/>
  <c r="C59" i="36" s="1"/>
  <c r="H46" i="36"/>
  <c r="C61" i="36" s="1"/>
  <c r="E52" i="25" l="1"/>
  <c r="P28" i="61"/>
  <c r="E40" i="36" s="1"/>
  <c r="H40" i="36" s="1"/>
  <c r="C55" i="36" s="1"/>
  <c r="G6" i="36"/>
  <c r="O103" i="61"/>
  <c r="O13" i="61" s="1"/>
  <c r="O16" i="61" s="1"/>
  <c r="B17" i="25"/>
  <c r="B14" i="61"/>
  <c r="D57" i="36"/>
  <c r="D65" i="36"/>
  <c r="E64" i="36"/>
  <c r="H45" i="36"/>
  <c r="E60" i="36" s="1"/>
  <c r="G66" i="36"/>
  <c r="E66" i="36"/>
  <c r="D66" i="36"/>
  <c r="F66" i="36"/>
  <c r="F65" i="36"/>
  <c r="E65" i="36"/>
  <c r="C65" i="36"/>
  <c r="G64" i="36"/>
  <c r="E61" i="36"/>
  <c r="D61" i="36"/>
  <c r="G59" i="36"/>
  <c r="E57" i="36"/>
  <c r="G57" i="36"/>
  <c r="E59" i="36"/>
  <c r="F61" i="36"/>
  <c r="F64" i="36"/>
  <c r="D59" i="36"/>
  <c r="D64" i="36"/>
  <c r="F59" i="36"/>
  <c r="F57" i="36"/>
  <c r="G61" i="36"/>
  <c r="H47" i="36"/>
  <c r="H48" i="36"/>
  <c r="F58" i="36"/>
  <c r="G58" i="36"/>
  <c r="D58" i="36"/>
  <c r="E58" i="36"/>
  <c r="D55" i="36" l="1"/>
  <c r="F55" i="36"/>
  <c r="C3" i="36"/>
  <c r="G14" i="61"/>
  <c r="B19" i="61"/>
  <c r="G55" i="36"/>
  <c r="E55" i="36"/>
  <c r="H55" i="36" s="1"/>
  <c r="C60" i="36"/>
  <c r="D60" i="36"/>
  <c r="F60" i="36"/>
  <c r="H66" i="36"/>
  <c r="H65" i="36"/>
  <c r="H64" i="36"/>
  <c r="G60" i="36"/>
  <c r="H57" i="36"/>
  <c r="H59" i="36"/>
  <c r="H61" i="36"/>
  <c r="H58" i="36"/>
  <c r="D62" i="36"/>
  <c r="G62" i="36"/>
  <c r="F62" i="36"/>
  <c r="C62" i="36"/>
  <c r="E62" i="36"/>
  <c r="F63" i="36"/>
  <c r="C63" i="36"/>
  <c r="D63" i="36"/>
  <c r="G63" i="36"/>
  <c r="E63" i="36"/>
  <c r="H34" i="36" l="1"/>
  <c r="H33" i="36"/>
  <c r="H35" i="36"/>
  <c r="H27" i="36"/>
  <c r="H25" i="36"/>
  <c r="H30" i="36"/>
  <c r="H28" i="36"/>
  <c r="H31" i="36"/>
  <c r="H23" i="36"/>
  <c r="H26" i="36"/>
  <c r="H29" i="36"/>
  <c r="H32" i="36"/>
  <c r="H24" i="36"/>
  <c r="H11" i="36"/>
  <c r="H9" i="36"/>
  <c r="H22" i="36"/>
  <c r="H10" i="36"/>
  <c r="H12" i="36"/>
  <c r="H14" i="36"/>
  <c r="H20" i="36"/>
  <c r="H19" i="36"/>
  <c r="H21" i="36"/>
  <c r="H13" i="36"/>
  <c r="H16" i="36"/>
  <c r="H15" i="36"/>
  <c r="H18" i="36"/>
  <c r="H17" i="36"/>
  <c r="H8" i="36"/>
  <c r="H7" i="36"/>
  <c r="D36" i="36"/>
  <c r="H60" i="36"/>
  <c r="H41" i="36"/>
  <c r="E56" i="36" s="1"/>
  <c r="H63" i="36"/>
  <c r="H62" i="36"/>
  <c r="D56" i="36" l="1"/>
  <c r="G56" i="36"/>
  <c r="F56" i="36"/>
  <c r="C56" i="36"/>
  <c r="H56" i="36" l="1"/>
  <c r="B28" i="5"/>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C27" i="5"/>
  <c r="E27" i="5" s="1"/>
  <c r="G27" i="5" s="1"/>
  <c r="B14" i="5"/>
  <c r="G40" i="4"/>
  <c r="E40" i="4"/>
  <c r="D40" i="4"/>
  <c r="I39" i="4"/>
  <c r="H39" i="4"/>
  <c r="F39" i="4"/>
  <c r="I38" i="4"/>
  <c r="H38" i="4"/>
  <c r="F38" i="4"/>
  <c r="I37" i="4"/>
  <c r="H37" i="4"/>
  <c r="F37" i="4"/>
  <c r="I36" i="4"/>
  <c r="H36" i="4"/>
  <c r="F36" i="4"/>
  <c r="I35" i="4"/>
  <c r="H35" i="4"/>
  <c r="F35" i="4"/>
  <c r="I34" i="4"/>
  <c r="H34" i="4"/>
  <c r="F34" i="4"/>
  <c r="I33" i="4"/>
  <c r="H33" i="4"/>
  <c r="F33" i="4"/>
  <c r="I32" i="4"/>
  <c r="H32" i="4"/>
  <c r="F32" i="4"/>
  <c r="I31" i="4"/>
  <c r="H31" i="4"/>
  <c r="F31" i="4"/>
  <c r="H30" i="4"/>
  <c r="F30" i="4"/>
  <c r="I30" i="4" s="1"/>
  <c r="H29" i="4"/>
  <c r="F29" i="4"/>
  <c r="I29" i="4" s="1"/>
  <c r="H28" i="4"/>
  <c r="F28" i="4"/>
  <c r="I28" i="4" s="1"/>
  <c r="H27" i="4"/>
  <c r="F27" i="4"/>
  <c r="I27" i="4" s="1"/>
  <c r="H26" i="4"/>
  <c r="F26" i="4"/>
  <c r="I26" i="4" s="1"/>
  <c r="H25" i="4"/>
  <c r="F25" i="4"/>
  <c r="I25" i="4" s="1"/>
  <c r="B19" i="4"/>
  <c r="B15" i="4"/>
  <c r="B11" i="4"/>
  <c r="I27" i="5" l="1"/>
  <c r="H27" i="5"/>
  <c r="F27" i="5"/>
  <c r="D27" i="5"/>
  <c r="F40" i="4"/>
  <c r="C28" i="5" l="1"/>
  <c r="D28" i="5" l="1"/>
  <c r="C29" i="5" l="1"/>
  <c r="D29" i="5" s="1"/>
  <c r="E28" i="5"/>
  <c r="F28" i="5" s="1"/>
  <c r="C30" i="5" l="1"/>
  <c r="D30" i="5" s="1"/>
  <c r="E29" i="5"/>
  <c r="F29" i="5" s="1"/>
  <c r="E30" i="5" l="1"/>
  <c r="F30" i="5" s="1"/>
  <c r="C31" i="5"/>
  <c r="D31" i="5" s="1"/>
  <c r="C32" i="5" l="1"/>
  <c r="D32" i="5" s="1"/>
  <c r="E31" i="5"/>
  <c r="F31" i="5" s="1"/>
  <c r="E32" i="5" l="1"/>
  <c r="F32" i="5" s="1"/>
  <c r="C33" i="5"/>
  <c r="D33" i="5" s="1"/>
  <c r="E33" i="5" l="1"/>
  <c r="F33" i="5" s="1"/>
  <c r="C34" i="5"/>
  <c r="D34" i="5" s="1"/>
  <c r="C35" i="5" l="1"/>
  <c r="D35" i="5" s="1"/>
  <c r="E34" i="5"/>
  <c r="F34" i="5" s="1"/>
  <c r="G28" i="5"/>
  <c r="E35" i="5" l="1"/>
  <c r="F35" i="5" s="1"/>
  <c r="C36" i="5"/>
  <c r="D36" i="5" s="1"/>
  <c r="K27" i="5"/>
  <c r="J27" i="5"/>
  <c r="H28" i="5"/>
  <c r="G29" i="5" s="1"/>
  <c r="H29" i="5" l="1"/>
  <c r="G30" i="5" s="1"/>
  <c r="C37" i="5"/>
  <c r="D37" i="5" s="1"/>
  <c r="E36" i="5"/>
  <c r="F36" i="5" s="1"/>
  <c r="M27" i="5"/>
  <c r="L27" i="5"/>
  <c r="I28" i="5"/>
  <c r="J28" i="5" s="1"/>
  <c r="I29" i="5" l="1"/>
  <c r="J29" i="5" s="1"/>
  <c r="E37" i="5"/>
  <c r="F37" i="5" s="1"/>
  <c r="C38" i="5"/>
  <c r="D38" i="5" s="1"/>
  <c r="O27" i="5"/>
  <c r="N27" i="5"/>
  <c r="K28" i="5"/>
  <c r="L28" i="5" s="1"/>
  <c r="H30" i="5"/>
  <c r="G31" i="5" s="1"/>
  <c r="K29" i="5" l="1"/>
  <c r="L29" i="5" s="1"/>
  <c r="H31" i="5"/>
  <c r="G32" i="5" s="1"/>
  <c r="C39" i="5"/>
  <c r="D39" i="5" s="1"/>
  <c r="E38" i="5"/>
  <c r="F38" i="5" s="1"/>
  <c r="I30" i="5"/>
  <c r="J30" i="5" s="1"/>
  <c r="Q27" i="5"/>
  <c r="P27" i="5"/>
  <c r="M28" i="5"/>
  <c r="N28" i="5" s="1"/>
  <c r="C40" i="5" l="1"/>
  <c r="D40" i="5" s="1"/>
  <c r="H32" i="5"/>
  <c r="G33" i="5" s="1"/>
  <c r="M29" i="5"/>
  <c r="N29" i="5" s="1"/>
  <c r="E39" i="5"/>
  <c r="F39" i="5" s="1"/>
  <c r="O28" i="5"/>
  <c r="P28" i="5" s="1"/>
  <c r="S27" i="5"/>
  <c r="R27" i="5"/>
  <c r="I31" i="5"/>
  <c r="J31" i="5" s="1"/>
  <c r="K30" i="5"/>
  <c r="L30" i="5" s="1"/>
  <c r="T27" i="5" l="1"/>
  <c r="U27" i="5"/>
  <c r="V27" i="5" s="1"/>
  <c r="E40" i="5"/>
  <c r="F40" i="5" s="1"/>
  <c r="K31" i="5"/>
  <c r="L31" i="5" s="1"/>
  <c r="I32" i="5"/>
  <c r="J32" i="5" s="1"/>
  <c r="O29" i="5"/>
  <c r="P29" i="5" s="1"/>
  <c r="M30" i="5"/>
  <c r="N30" i="5" s="1"/>
  <c r="C41" i="5"/>
  <c r="D41" i="5" s="1"/>
  <c r="Q28" i="5"/>
  <c r="H33" i="5"/>
  <c r="G34" i="5" s="1"/>
  <c r="H34" i="5" l="1"/>
  <c r="G35" i="5" s="1"/>
  <c r="C42" i="5"/>
  <c r="D42" i="5" s="1"/>
  <c r="O30" i="5"/>
  <c r="P30" i="5" s="1"/>
  <c r="I33" i="5"/>
  <c r="J33" i="5" s="1"/>
  <c r="K32" i="5"/>
  <c r="L32" i="5" s="1"/>
  <c r="E41" i="5"/>
  <c r="F41" i="5" s="1"/>
  <c r="R28" i="5"/>
  <c r="M31" i="5"/>
  <c r="N31" i="5" s="1"/>
  <c r="M32" i="5" l="1"/>
  <c r="N32" i="5" s="1"/>
  <c r="K33" i="5"/>
  <c r="L33" i="5" s="1"/>
  <c r="O31" i="5"/>
  <c r="P31" i="5" s="1"/>
  <c r="E42" i="5"/>
  <c r="F42" i="5" s="1"/>
  <c r="I34" i="5"/>
  <c r="J34" i="5" s="1"/>
  <c r="Q29" i="5"/>
  <c r="R29" i="5" s="1"/>
  <c r="C43" i="5"/>
  <c r="D43" i="5" s="1"/>
  <c r="S28" i="5"/>
  <c r="H35" i="5"/>
  <c r="G36" i="5" s="1"/>
  <c r="H36" i="5" l="1"/>
  <c r="G37" i="5" s="1"/>
  <c r="K34" i="5"/>
  <c r="L34" i="5" s="1"/>
  <c r="Q30" i="5"/>
  <c r="R30" i="5" s="1"/>
  <c r="E43" i="5"/>
  <c r="F43" i="5" s="1"/>
  <c r="C44" i="5"/>
  <c r="D44" i="5" s="1"/>
  <c r="M33" i="5"/>
  <c r="N33" i="5" s="1"/>
  <c r="T28" i="5"/>
  <c r="U28" i="5" s="1"/>
  <c r="V28" i="5" s="1"/>
  <c r="O32" i="5"/>
  <c r="P32" i="5" s="1"/>
  <c r="I35" i="5"/>
  <c r="J35" i="5" s="1"/>
  <c r="I36" i="5" l="1"/>
  <c r="J36" i="5" s="1"/>
  <c r="O33" i="5"/>
  <c r="P33" i="5" s="1"/>
  <c r="E44" i="5"/>
  <c r="F44" i="5" s="1"/>
  <c r="Q31" i="5"/>
  <c r="R31" i="5" s="1"/>
  <c r="K35" i="5"/>
  <c r="L35" i="5" s="1"/>
  <c r="H37" i="5"/>
  <c r="G38" i="5" s="1"/>
  <c r="M34" i="5"/>
  <c r="N34" i="5" s="1"/>
  <c r="C45" i="5"/>
  <c r="D45" i="5" s="1"/>
  <c r="S29" i="5"/>
  <c r="M35" i="5" l="1"/>
  <c r="N35" i="5" s="1"/>
  <c r="H38" i="5"/>
  <c r="G39" i="5" s="1"/>
  <c r="K36" i="5"/>
  <c r="L36" i="5" s="1"/>
  <c r="O34" i="5"/>
  <c r="P34" i="5" s="1"/>
  <c r="I37" i="5"/>
  <c r="J37" i="5" s="1"/>
  <c r="Q32" i="5"/>
  <c r="R32" i="5" s="1"/>
  <c r="E45" i="5"/>
  <c r="F45" i="5" s="1"/>
  <c r="T29" i="5"/>
  <c r="C46" i="5"/>
  <c r="D46" i="5" s="1"/>
  <c r="I38" i="5" l="1"/>
  <c r="J38" i="5" s="1"/>
  <c r="C47" i="5"/>
  <c r="D47" i="5" s="1"/>
  <c r="H39" i="5"/>
  <c r="G40" i="5" s="1"/>
  <c r="E46" i="5"/>
  <c r="F46" i="5" s="1"/>
  <c r="Q33" i="5"/>
  <c r="R33" i="5" s="1"/>
  <c r="S30" i="5"/>
  <c r="T30" i="5" s="1"/>
  <c r="O35" i="5"/>
  <c r="P35" i="5" s="1"/>
  <c r="U29" i="5"/>
  <c r="V29" i="5" s="1"/>
  <c r="K37" i="5"/>
  <c r="L37" i="5" s="1"/>
  <c r="M36" i="5"/>
  <c r="N36" i="5" s="1"/>
  <c r="O36" i="5" l="1"/>
  <c r="P36" i="5" s="1"/>
  <c r="I39" i="5"/>
  <c r="J39" i="5" s="1"/>
  <c r="Q34" i="5"/>
  <c r="R34" i="5" s="1"/>
  <c r="M37" i="5"/>
  <c r="N37" i="5" s="1"/>
  <c r="H40" i="5"/>
  <c r="G41" i="5" s="1"/>
  <c r="U30" i="5"/>
  <c r="V30" i="5" s="1"/>
  <c r="S31" i="5"/>
  <c r="T31" i="5" s="1"/>
  <c r="C48" i="5"/>
  <c r="D48" i="5" s="1"/>
  <c r="K38" i="5"/>
  <c r="L38" i="5" s="1"/>
  <c r="E47" i="5"/>
  <c r="F47" i="5" s="1"/>
  <c r="K39" i="5" l="1"/>
  <c r="L39" i="5" s="1"/>
  <c r="I40" i="5"/>
  <c r="J40" i="5" s="1"/>
  <c r="C49" i="5"/>
  <c r="D49" i="5" s="1"/>
  <c r="S32" i="5"/>
  <c r="T32" i="5" s="1"/>
  <c r="U31" i="5"/>
  <c r="V31" i="5" s="1"/>
  <c r="M38" i="5"/>
  <c r="N38" i="5" s="1"/>
  <c r="Q35" i="5"/>
  <c r="R35" i="5" s="1"/>
  <c r="O37" i="5"/>
  <c r="P37" i="5" s="1"/>
  <c r="E48" i="5"/>
  <c r="F48" i="5" s="1"/>
  <c r="H41" i="5"/>
  <c r="G42" i="5" s="1"/>
  <c r="O38" i="5" l="1"/>
  <c r="P38" i="5" s="1"/>
  <c r="M39" i="5"/>
  <c r="N39" i="5" s="1"/>
  <c r="U32" i="5"/>
  <c r="V32" i="5" s="1"/>
  <c r="S33" i="5"/>
  <c r="T33" i="5" s="1"/>
  <c r="H42" i="5"/>
  <c r="Q36" i="5"/>
  <c r="R36" i="5" s="1"/>
  <c r="K40" i="5"/>
  <c r="L40" i="5" s="1"/>
  <c r="I41" i="5"/>
  <c r="J41" i="5" s="1"/>
  <c r="C50" i="5"/>
  <c r="D50" i="5" s="1"/>
  <c r="E49" i="5"/>
  <c r="F49" i="5" s="1"/>
  <c r="G43" i="5" l="1"/>
  <c r="H43" i="5" s="1"/>
  <c r="G44" i="5" s="1"/>
  <c r="K41" i="5"/>
  <c r="L41" i="5" s="1"/>
  <c r="Q37" i="5"/>
  <c r="R37" i="5" s="1"/>
  <c r="S34" i="5"/>
  <c r="T34" i="5" s="1"/>
  <c r="I42" i="5"/>
  <c r="J42" i="5" s="1"/>
  <c r="M40" i="5"/>
  <c r="N40" i="5" s="1"/>
  <c r="O39" i="5"/>
  <c r="P39" i="5" s="1"/>
  <c r="U33" i="5"/>
  <c r="V33" i="5" s="1"/>
  <c r="E50" i="5"/>
  <c r="F50" i="5" s="1"/>
  <c r="C51" i="5"/>
  <c r="D51" i="5" s="1"/>
  <c r="Q38" i="5" l="1"/>
  <c r="R38" i="5" s="1"/>
  <c r="U34" i="5"/>
  <c r="V34" i="5" s="1"/>
  <c r="M41" i="5"/>
  <c r="N41" i="5" s="1"/>
  <c r="I43" i="5"/>
  <c r="J43" i="5" s="1"/>
  <c r="C52" i="5"/>
  <c r="D52" i="5" s="1"/>
  <c r="S35" i="5"/>
  <c r="T35" i="5" s="1"/>
  <c r="K42" i="5"/>
  <c r="L42" i="5" s="1"/>
  <c r="E51" i="5"/>
  <c r="F51" i="5" s="1"/>
  <c r="H44" i="5"/>
  <c r="G45" i="5" s="1"/>
  <c r="O40" i="5"/>
  <c r="P40" i="5" s="1"/>
  <c r="S36" i="5" l="1"/>
  <c r="T36" i="5" s="1"/>
  <c r="K43" i="5"/>
  <c r="L43" i="5" s="1"/>
  <c r="C53" i="5"/>
  <c r="D53" i="5" s="1"/>
  <c r="I44" i="5"/>
  <c r="J44" i="5" s="1"/>
  <c r="M42" i="5"/>
  <c r="N42" i="5" s="1"/>
  <c r="H45" i="5"/>
  <c r="G46" i="5" s="1"/>
  <c r="E52" i="5"/>
  <c r="F52" i="5" s="1"/>
  <c r="Q39" i="5"/>
  <c r="R39" i="5" s="1"/>
  <c r="O41" i="5"/>
  <c r="P41" i="5" s="1"/>
  <c r="U35" i="5"/>
  <c r="V35" i="5" s="1"/>
  <c r="O42" i="5" l="1"/>
  <c r="P42" i="5" s="1"/>
  <c r="Q40" i="5"/>
  <c r="R40" i="5" s="1"/>
  <c r="S37" i="5"/>
  <c r="T37" i="5" s="1"/>
  <c r="H46" i="5"/>
  <c r="G47" i="5" s="1"/>
  <c r="M43" i="5"/>
  <c r="N43" i="5" s="1"/>
  <c r="I45" i="5"/>
  <c r="J45" i="5" s="1"/>
  <c r="U36" i="5"/>
  <c r="V36" i="5" s="1"/>
  <c r="C54" i="5"/>
  <c r="D54" i="5" s="1"/>
  <c r="K44" i="5"/>
  <c r="L44" i="5" s="1"/>
  <c r="E53" i="5"/>
  <c r="F53" i="5" s="1"/>
  <c r="C55" i="5" l="1"/>
  <c r="D55" i="5" s="1"/>
  <c r="U37" i="5"/>
  <c r="V37" i="5" s="1"/>
  <c r="I46" i="5"/>
  <c r="J46" i="5" s="1"/>
  <c r="M44" i="5"/>
  <c r="N44" i="5" s="1"/>
  <c r="H47" i="5"/>
  <c r="G48" i="5" s="1"/>
  <c r="E54" i="5"/>
  <c r="F54" i="5" s="1"/>
  <c r="S38" i="5"/>
  <c r="T38" i="5" s="1"/>
  <c r="Q41" i="5"/>
  <c r="R41" i="5" s="1"/>
  <c r="O43" i="5"/>
  <c r="P43" i="5" s="1"/>
  <c r="K45" i="5"/>
  <c r="L45" i="5" s="1"/>
  <c r="U38" i="5" l="1"/>
  <c r="V38" i="5" s="1"/>
  <c r="E55" i="5"/>
  <c r="F55" i="5" s="1"/>
  <c r="M45" i="5"/>
  <c r="N45" i="5" s="1"/>
  <c r="Q42" i="5"/>
  <c r="R42" i="5" s="1"/>
  <c r="S39" i="5"/>
  <c r="T39" i="5" s="1"/>
  <c r="I47" i="5"/>
  <c r="J47" i="5" s="1"/>
  <c r="K46" i="5"/>
  <c r="L46" i="5" s="1"/>
  <c r="O44" i="5"/>
  <c r="P44" i="5" s="1"/>
  <c r="H48" i="5"/>
  <c r="G49" i="5" s="1"/>
  <c r="C56" i="5"/>
  <c r="D56" i="5" s="1"/>
  <c r="S40" i="5" l="1"/>
  <c r="T40" i="5" s="1"/>
  <c r="I48" i="5"/>
  <c r="J48" i="5" s="1"/>
  <c r="Q43" i="5"/>
  <c r="R43" i="5" s="1"/>
  <c r="K47" i="5"/>
  <c r="L47" i="5" s="1"/>
  <c r="M46" i="5"/>
  <c r="N46" i="5" s="1"/>
  <c r="C57" i="5"/>
  <c r="D57" i="5" s="1"/>
  <c r="O45" i="5"/>
  <c r="P45" i="5" s="1"/>
  <c r="U39" i="5"/>
  <c r="V39" i="5" s="1"/>
  <c r="H49" i="5"/>
  <c r="G50" i="5" s="1"/>
  <c r="E56" i="5"/>
  <c r="F56" i="5" s="1"/>
  <c r="K48" i="5" l="1"/>
  <c r="L48" i="5" s="1"/>
  <c r="M47" i="5"/>
  <c r="N47" i="5" s="1"/>
  <c r="Q44" i="5"/>
  <c r="R44" i="5" s="1"/>
  <c r="I49" i="5"/>
  <c r="J49" i="5" s="1"/>
  <c r="U40" i="5"/>
  <c r="V40" i="5" s="1"/>
  <c r="O46" i="5"/>
  <c r="P46" i="5" s="1"/>
  <c r="C58" i="5"/>
  <c r="D58" i="5" s="1"/>
  <c r="H50" i="5"/>
  <c r="G51" i="5" s="1"/>
  <c r="S41" i="5"/>
  <c r="T41" i="5" s="1"/>
  <c r="E57" i="5"/>
  <c r="F57" i="5" s="1"/>
  <c r="O47" i="5" l="1"/>
  <c r="P47" i="5" s="1"/>
  <c r="E58" i="5"/>
  <c r="F58" i="5" s="1"/>
  <c r="I50" i="5"/>
  <c r="J50" i="5" s="1"/>
  <c r="S42" i="5"/>
  <c r="T42" i="5" s="1"/>
  <c r="Q45" i="5"/>
  <c r="R45" i="5" s="1"/>
  <c r="M48" i="5"/>
  <c r="N48" i="5" s="1"/>
  <c r="H51" i="5"/>
  <c r="G52" i="5" s="1"/>
  <c r="K49" i="5"/>
  <c r="L49" i="5" s="1"/>
  <c r="C59" i="5"/>
  <c r="D59" i="5" s="1"/>
  <c r="U41" i="5"/>
  <c r="V41" i="5" s="1"/>
  <c r="U42" i="5" l="1"/>
  <c r="V42" i="5" s="1"/>
  <c r="M49" i="5"/>
  <c r="N49" i="5" s="1"/>
  <c r="Q46" i="5"/>
  <c r="R46" i="5" s="1"/>
  <c r="S43" i="5"/>
  <c r="T43" i="5" s="1"/>
  <c r="K50" i="5"/>
  <c r="L50" i="5" s="1"/>
  <c r="H52" i="5"/>
  <c r="G53" i="5" s="1"/>
  <c r="O48" i="5"/>
  <c r="P48" i="5" s="1"/>
  <c r="I51" i="5"/>
  <c r="J51" i="5" s="1"/>
  <c r="E59" i="5"/>
  <c r="F59" i="5" s="1"/>
  <c r="C60" i="5"/>
  <c r="D60" i="5" s="1"/>
  <c r="H53" i="5" l="1"/>
  <c r="G54" i="5" s="1"/>
  <c r="S44" i="5"/>
  <c r="T44" i="5" s="1"/>
  <c r="Q47" i="5"/>
  <c r="R47" i="5" s="1"/>
  <c r="M50" i="5"/>
  <c r="N50" i="5" s="1"/>
  <c r="I52" i="5"/>
  <c r="J52" i="5" s="1"/>
  <c r="O49" i="5"/>
  <c r="P49" i="5" s="1"/>
  <c r="C61" i="5"/>
  <c r="D61" i="5" s="1"/>
  <c r="E60" i="5"/>
  <c r="F60" i="5" s="1"/>
  <c r="K51" i="5"/>
  <c r="L51" i="5" s="1"/>
  <c r="U43" i="5"/>
  <c r="V43" i="5" s="1"/>
  <c r="O50" i="5" l="1"/>
  <c r="P50" i="5" s="1"/>
  <c r="I53" i="5"/>
  <c r="J53" i="5" s="1"/>
  <c r="U44" i="5"/>
  <c r="V44" i="5" s="1"/>
  <c r="M51" i="5"/>
  <c r="N51" i="5" s="1"/>
  <c r="E61" i="5"/>
  <c r="F61" i="5" s="1"/>
  <c r="H54" i="5"/>
  <c r="G55" i="5" s="1"/>
  <c r="S45" i="5"/>
  <c r="T45" i="5" s="1"/>
  <c r="C62" i="5"/>
  <c r="D62" i="5" s="1"/>
  <c r="K52" i="5"/>
  <c r="L52" i="5" s="1"/>
  <c r="Q48" i="5"/>
  <c r="R48" i="5" s="1"/>
  <c r="S46" i="5" l="1"/>
  <c r="T46" i="5" s="1"/>
  <c r="Q49" i="5"/>
  <c r="R49" i="5" s="1"/>
  <c r="E62" i="5"/>
  <c r="F62" i="5" s="1"/>
  <c r="M52" i="5"/>
  <c r="N52" i="5" s="1"/>
  <c r="U45" i="5"/>
  <c r="V45" i="5" s="1"/>
  <c r="I54" i="5"/>
  <c r="J54" i="5" s="1"/>
  <c r="O51" i="5"/>
  <c r="P51" i="5" s="1"/>
  <c r="H55" i="5"/>
  <c r="G56" i="5" s="1"/>
  <c r="C63" i="5"/>
  <c r="D63" i="5" s="1"/>
  <c r="K53" i="5"/>
  <c r="L53" i="5" s="1"/>
  <c r="U46" i="5" l="1"/>
  <c r="V46" i="5" s="1"/>
  <c r="C64" i="5"/>
  <c r="D64" i="5" s="1"/>
  <c r="E63" i="5"/>
  <c r="F63" i="5" s="1"/>
  <c r="H56" i="5"/>
  <c r="G57" i="5" s="1"/>
  <c r="Q50" i="5"/>
  <c r="R50" i="5" s="1"/>
  <c r="O52" i="5"/>
  <c r="P52" i="5" s="1"/>
  <c r="S47" i="5"/>
  <c r="T47" i="5" s="1"/>
  <c r="M53" i="5"/>
  <c r="N53" i="5" s="1"/>
  <c r="K54" i="5"/>
  <c r="L54" i="5" s="1"/>
  <c r="I55" i="5"/>
  <c r="J55" i="5" s="1"/>
  <c r="O53" i="5" l="1"/>
  <c r="P53" i="5" s="1"/>
  <c r="S48" i="5"/>
  <c r="T48" i="5" s="1"/>
  <c r="Q51" i="5"/>
  <c r="R51" i="5" s="1"/>
  <c r="H57" i="5"/>
  <c r="G58" i="5" s="1"/>
  <c r="I56" i="5"/>
  <c r="J56" i="5" s="1"/>
  <c r="E64" i="5"/>
  <c r="F64" i="5" s="1"/>
  <c r="C65" i="5"/>
  <c r="D65" i="5" s="1"/>
  <c r="M54" i="5"/>
  <c r="N54" i="5" s="1"/>
  <c r="U47" i="5"/>
  <c r="V47" i="5" s="1"/>
  <c r="K55" i="5"/>
  <c r="L55" i="5" s="1"/>
  <c r="K56" i="5" l="1"/>
  <c r="L56" i="5" s="1"/>
  <c r="U48" i="5"/>
  <c r="V48" i="5" s="1"/>
  <c r="H58" i="5"/>
  <c r="G59" i="5" s="1"/>
  <c r="M55" i="5"/>
  <c r="N55" i="5" s="1"/>
  <c r="Q52" i="5"/>
  <c r="R52" i="5" s="1"/>
  <c r="S49" i="5"/>
  <c r="T49" i="5" s="1"/>
  <c r="O54" i="5"/>
  <c r="P54" i="5" s="1"/>
  <c r="C66" i="5"/>
  <c r="D66" i="5" s="1"/>
  <c r="E65" i="5"/>
  <c r="F65" i="5" s="1"/>
  <c r="I57" i="5"/>
  <c r="J57" i="5" s="1"/>
  <c r="S50" i="5" l="1"/>
  <c r="T50" i="5" s="1"/>
  <c r="Q53" i="5"/>
  <c r="R53" i="5" s="1"/>
  <c r="M56" i="5"/>
  <c r="N56" i="5" s="1"/>
  <c r="I58" i="5"/>
  <c r="J58" i="5" s="1"/>
  <c r="H59" i="5"/>
  <c r="G60" i="5" s="1"/>
  <c r="C67" i="5"/>
  <c r="D67" i="5" s="1"/>
  <c r="O55" i="5"/>
  <c r="P55" i="5" s="1"/>
  <c r="U49" i="5"/>
  <c r="V49" i="5" s="1"/>
  <c r="E66" i="5"/>
  <c r="F66" i="5" s="1"/>
  <c r="K57" i="5"/>
  <c r="L57" i="5" s="1"/>
  <c r="K58" i="5" l="1"/>
  <c r="L58" i="5" s="1"/>
  <c r="U50" i="5"/>
  <c r="V50" i="5" s="1"/>
  <c r="S51" i="5"/>
  <c r="T51" i="5" s="1"/>
  <c r="O56" i="5"/>
  <c r="P56" i="5" s="1"/>
  <c r="H60" i="5"/>
  <c r="G61" i="5" s="1"/>
  <c r="I59" i="5"/>
  <c r="J59" i="5" s="1"/>
  <c r="M57" i="5"/>
  <c r="N57" i="5" s="1"/>
  <c r="Q54" i="5"/>
  <c r="R54" i="5" s="1"/>
  <c r="C68" i="5"/>
  <c r="D68" i="5" s="1"/>
  <c r="E67" i="5"/>
  <c r="F67" i="5" s="1"/>
  <c r="Q55" i="5" l="1"/>
  <c r="R55" i="5" s="1"/>
  <c r="M58" i="5"/>
  <c r="N58" i="5" s="1"/>
  <c r="I60" i="5"/>
  <c r="J60" i="5" s="1"/>
  <c r="H61" i="5"/>
  <c r="G62" i="5" s="1"/>
  <c r="S52" i="5"/>
  <c r="T52" i="5" s="1"/>
  <c r="U51" i="5"/>
  <c r="V51" i="5" s="1"/>
  <c r="K59" i="5"/>
  <c r="L59" i="5" s="1"/>
  <c r="E68" i="5"/>
  <c r="F68" i="5" s="1"/>
  <c r="O57" i="5"/>
  <c r="P57" i="5" s="1"/>
  <c r="C69" i="5"/>
  <c r="D69" i="5" s="1"/>
  <c r="H62" i="5" l="1"/>
  <c r="G63" i="5" s="1"/>
  <c r="C70" i="5"/>
  <c r="D70" i="5" s="1"/>
  <c r="I61" i="5"/>
  <c r="J61" i="5" s="1"/>
  <c r="K60" i="5"/>
  <c r="L60" i="5" s="1"/>
  <c r="Q56" i="5"/>
  <c r="R56" i="5" s="1"/>
  <c r="E69" i="5"/>
  <c r="F69" i="5" s="1"/>
  <c r="U52" i="5"/>
  <c r="V52" i="5" s="1"/>
  <c r="M59" i="5"/>
  <c r="N59" i="5" s="1"/>
  <c r="O58" i="5"/>
  <c r="P58" i="5" s="1"/>
  <c r="S53" i="5"/>
  <c r="T53" i="5" s="1"/>
  <c r="U53" i="5" l="1"/>
  <c r="V53" i="5" s="1"/>
  <c r="E70" i="5"/>
  <c r="F70" i="5" s="1"/>
  <c r="Q57" i="5"/>
  <c r="R57" i="5" s="1"/>
  <c r="K61" i="5"/>
  <c r="L61" i="5" s="1"/>
  <c r="I62" i="5"/>
  <c r="J62" i="5" s="1"/>
  <c r="O59" i="5"/>
  <c r="P59" i="5" s="1"/>
  <c r="M60" i="5"/>
  <c r="N60" i="5" s="1"/>
  <c r="H63" i="5"/>
  <c r="G64" i="5" s="1"/>
  <c r="C71" i="5"/>
  <c r="D71" i="5" s="1"/>
  <c r="S54" i="5"/>
  <c r="T54" i="5" s="1"/>
  <c r="M61" i="5" l="1"/>
  <c r="N61" i="5" s="1"/>
  <c r="O60" i="5"/>
  <c r="P60" i="5" s="1"/>
  <c r="K62" i="5"/>
  <c r="L62" i="5" s="1"/>
  <c r="S55" i="5"/>
  <c r="T55" i="5" s="1"/>
  <c r="Q58" i="5"/>
  <c r="R58" i="5" s="1"/>
  <c r="C72" i="5"/>
  <c r="D72" i="5" s="1"/>
  <c r="E71" i="5"/>
  <c r="F71" i="5" s="1"/>
  <c r="H64" i="5"/>
  <c r="G65" i="5" s="1"/>
  <c r="U54" i="5"/>
  <c r="V54" i="5" s="1"/>
  <c r="I63" i="5"/>
  <c r="J63" i="5" s="1"/>
  <c r="E72" i="5" l="1"/>
  <c r="F72" i="5" s="1"/>
  <c r="C73" i="5"/>
  <c r="D73" i="5" s="1"/>
  <c r="I64" i="5"/>
  <c r="J64" i="5" s="1"/>
  <c r="S56" i="5"/>
  <c r="T56" i="5" s="1"/>
  <c r="U55" i="5"/>
  <c r="V55" i="5" s="1"/>
  <c r="K63" i="5"/>
  <c r="L63" i="5" s="1"/>
  <c r="O61" i="5"/>
  <c r="P61" i="5" s="1"/>
  <c r="M62" i="5"/>
  <c r="N62" i="5" s="1"/>
  <c r="H65" i="5"/>
  <c r="G66" i="5" s="1"/>
  <c r="Q59" i="5"/>
  <c r="R59" i="5" s="1"/>
  <c r="K64" i="5" l="1"/>
  <c r="L64" i="5" s="1"/>
  <c r="Q60" i="5"/>
  <c r="R60" i="5" s="1"/>
  <c r="S57" i="5"/>
  <c r="T57" i="5" s="1"/>
  <c r="I65" i="5"/>
  <c r="J65" i="5" s="1"/>
  <c r="O62" i="5"/>
  <c r="P62" i="5" s="1"/>
  <c r="E73" i="5"/>
  <c r="F73" i="5" s="1"/>
  <c r="C74" i="5"/>
  <c r="D74" i="5" s="1"/>
  <c r="M63" i="5"/>
  <c r="N63" i="5" s="1"/>
  <c r="H66" i="5"/>
  <c r="G67" i="5" s="1"/>
  <c r="U56" i="5"/>
  <c r="V56" i="5" s="1"/>
  <c r="E74" i="5" l="1"/>
  <c r="F74" i="5" s="1"/>
  <c r="I66" i="5"/>
  <c r="J66" i="5" s="1"/>
  <c r="U57" i="5"/>
  <c r="V57" i="5" s="1"/>
  <c r="S58" i="5"/>
  <c r="T58" i="5" s="1"/>
  <c r="C75" i="5"/>
  <c r="D75" i="5" s="1"/>
  <c r="H67" i="5"/>
  <c r="G68" i="5" s="1"/>
  <c r="Q61" i="5"/>
  <c r="R61" i="5" s="1"/>
  <c r="M64" i="5"/>
  <c r="N64" i="5" s="1"/>
  <c r="K65" i="5"/>
  <c r="L65" i="5" s="1"/>
  <c r="O63" i="5"/>
  <c r="P63" i="5" s="1"/>
  <c r="Q62" i="5" l="1"/>
  <c r="R62" i="5" s="1"/>
  <c r="H68" i="5"/>
  <c r="G69" i="5" s="1"/>
  <c r="C76" i="5"/>
  <c r="D76" i="5" s="1"/>
  <c r="S59" i="5"/>
  <c r="T59" i="5" s="1"/>
  <c r="O64" i="5"/>
  <c r="P64" i="5" s="1"/>
  <c r="U58" i="5"/>
  <c r="V58" i="5" s="1"/>
  <c r="E75" i="5"/>
  <c r="F75" i="5" s="1"/>
  <c r="M65" i="5"/>
  <c r="N65" i="5" s="1"/>
  <c r="I67" i="5"/>
  <c r="J67" i="5" s="1"/>
  <c r="K66" i="5"/>
  <c r="L66" i="5" s="1"/>
  <c r="M66" i="5" l="1"/>
  <c r="N66" i="5" s="1"/>
  <c r="K67" i="5"/>
  <c r="L67" i="5" s="1"/>
  <c r="I68" i="5"/>
  <c r="J68" i="5" s="1"/>
  <c r="S60" i="5"/>
  <c r="T60" i="5" s="1"/>
  <c r="H69" i="5"/>
  <c r="G70" i="5" s="1"/>
  <c r="Q63" i="5"/>
  <c r="R63" i="5" s="1"/>
  <c r="C77" i="5"/>
  <c r="D77" i="5" s="1"/>
  <c r="U59" i="5"/>
  <c r="V59" i="5" s="1"/>
  <c r="E76" i="5"/>
  <c r="F76" i="5" s="1"/>
  <c r="O65" i="5"/>
  <c r="P65" i="5" s="1"/>
  <c r="C78" i="5" l="1"/>
  <c r="D78" i="5" s="1"/>
  <c r="K68" i="5"/>
  <c r="L68" i="5" s="1"/>
  <c r="Q64" i="5"/>
  <c r="R64" i="5" s="1"/>
  <c r="O66" i="5"/>
  <c r="P66" i="5" s="1"/>
  <c r="S61" i="5"/>
  <c r="T61" i="5" s="1"/>
  <c r="I69" i="5"/>
  <c r="J69" i="5" s="1"/>
  <c r="U60" i="5"/>
  <c r="V60" i="5" s="1"/>
  <c r="E77" i="5"/>
  <c r="F77" i="5" s="1"/>
  <c r="H70" i="5"/>
  <c r="G71" i="5" s="1"/>
  <c r="M67" i="5"/>
  <c r="N67" i="5" s="1"/>
  <c r="H71" i="5" l="1"/>
  <c r="G72" i="5" s="1"/>
  <c r="K69" i="5"/>
  <c r="L69" i="5" s="1"/>
  <c r="I70" i="5"/>
  <c r="J70" i="5" s="1"/>
  <c r="S62" i="5"/>
  <c r="T62" i="5" s="1"/>
  <c r="O67" i="5"/>
  <c r="P67" i="5" s="1"/>
  <c r="M68" i="5"/>
  <c r="N68" i="5" s="1"/>
  <c r="Q65" i="5"/>
  <c r="R65" i="5" s="1"/>
  <c r="E78" i="5"/>
  <c r="F78" i="5" s="1"/>
  <c r="C79" i="5"/>
  <c r="D79" i="5" s="1"/>
  <c r="U61" i="5"/>
  <c r="V61" i="5" s="1"/>
  <c r="Q66" i="5" l="1"/>
  <c r="R66" i="5" s="1"/>
  <c r="K70" i="5"/>
  <c r="L70" i="5" s="1"/>
  <c r="U62" i="5"/>
  <c r="V62" i="5" s="1"/>
  <c r="C80" i="5"/>
  <c r="D80" i="5" s="1"/>
  <c r="O68" i="5"/>
  <c r="P68" i="5" s="1"/>
  <c r="H72" i="5"/>
  <c r="G73" i="5" s="1"/>
  <c r="E79" i="5"/>
  <c r="F79" i="5" s="1"/>
  <c r="S63" i="5"/>
  <c r="T63" i="5" s="1"/>
  <c r="I71" i="5"/>
  <c r="J71" i="5" s="1"/>
  <c r="M69" i="5"/>
  <c r="N69" i="5" s="1"/>
  <c r="S64" i="5" l="1"/>
  <c r="T64" i="5" s="1"/>
  <c r="E80" i="5"/>
  <c r="F80" i="5" s="1"/>
  <c r="H73" i="5"/>
  <c r="G74" i="5" s="1"/>
  <c r="O69" i="5"/>
  <c r="P69" i="5" s="1"/>
  <c r="M70" i="5"/>
  <c r="N70" i="5" s="1"/>
  <c r="U63" i="5"/>
  <c r="V63" i="5" s="1"/>
  <c r="I72" i="5"/>
  <c r="J72" i="5" s="1"/>
  <c r="K71" i="5"/>
  <c r="L71" i="5" s="1"/>
  <c r="Q67" i="5"/>
  <c r="R67" i="5" s="1"/>
  <c r="C81" i="5"/>
  <c r="D81" i="5" s="1"/>
  <c r="I73" i="5" l="1"/>
  <c r="J73" i="5" s="1"/>
  <c r="M71" i="5"/>
  <c r="N71" i="5" s="1"/>
  <c r="H74" i="5"/>
  <c r="G75" i="5" s="1"/>
  <c r="E81" i="5"/>
  <c r="F81" i="5" s="1"/>
  <c r="U64" i="5"/>
  <c r="V64" i="5" s="1"/>
  <c r="K72" i="5"/>
  <c r="L72" i="5" s="1"/>
  <c r="S65" i="5"/>
  <c r="T65" i="5" s="1"/>
  <c r="O70" i="5"/>
  <c r="P70" i="5" s="1"/>
  <c r="C82" i="5"/>
  <c r="D82" i="5" s="1"/>
  <c r="Q68" i="5"/>
  <c r="R68" i="5" s="1"/>
  <c r="I74" i="5" l="1"/>
  <c r="J74" i="5" s="1"/>
  <c r="S66" i="5"/>
  <c r="T66" i="5" s="1"/>
  <c r="U65" i="5"/>
  <c r="V65" i="5" s="1"/>
  <c r="Q69" i="5"/>
  <c r="R69" i="5" s="1"/>
  <c r="E82" i="5"/>
  <c r="F82" i="5" s="1"/>
  <c r="C83" i="5"/>
  <c r="D83" i="5" s="1"/>
  <c r="H75" i="5"/>
  <c r="G76" i="5" s="1"/>
  <c r="M72" i="5"/>
  <c r="N72" i="5" s="1"/>
  <c r="O71" i="5"/>
  <c r="P71" i="5" s="1"/>
  <c r="K73" i="5"/>
  <c r="L73" i="5" s="1"/>
  <c r="H76" i="5" l="1"/>
  <c r="G77" i="5" s="1"/>
  <c r="C84" i="5"/>
  <c r="D84" i="5" s="1"/>
  <c r="E83" i="5"/>
  <c r="F83" i="5" s="1"/>
  <c r="Q70" i="5"/>
  <c r="R70" i="5" s="1"/>
  <c r="U66" i="5"/>
  <c r="V66" i="5" s="1"/>
  <c r="K74" i="5"/>
  <c r="L74" i="5" s="1"/>
  <c r="S67" i="5"/>
  <c r="T67" i="5" s="1"/>
  <c r="O72" i="5"/>
  <c r="P72" i="5" s="1"/>
  <c r="M73" i="5"/>
  <c r="N73" i="5" s="1"/>
  <c r="I75" i="5"/>
  <c r="J75" i="5" s="1"/>
  <c r="I76" i="5" l="1"/>
  <c r="J76" i="5" s="1"/>
  <c r="M74" i="5"/>
  <c r="N74" i="5" s="1"/>
  <c r="K75" i="5"/>
  <c r="L75" i="5" s="1"/>
  <c r="U67" i="5"/>
  <c r="V67" i="5" s="1"/>
  <c r="E84" i="5"/>
  <c r="F84" i="5" s="1"/>
  <c r="O73" i="5"/>
  <c r="P73" i="5" s="1"/>
  <c r="S68" i="5"/>
  <c r="T68" i="5" s="1"/>
  <c r="H77" i="5"/>
  <c r="G78" i="5" s="1"/>
  <c r="C85" i="5"/>
  <c r="D85" i="5" s="1"/>
  <c r="Q71" i="5"/>
  <c r="R71" i="5" s="1"/>
  <c r="U68" i="5" l="1"/>
  <c r="V68" i="5" s="1"/>
  <c r="O74" i="5"/>
  <c r="P74" i="5" s="1"/>
  <c r="E85" i="5"/>
  <c r="F85" i="5" s="1"/>
  <c r="Q72" i="5"/>
  <c r="R72" i="5" s="1"/>
  <c r="K76" i="5"/>
  <c r="L76" i="5" s="1"/>
  <c r="C86" i="5"/>
  <c r="D86" i="5" s="1"/>
  <c r="M75" i="5"/>
  <c r="N75" i="5" s="1"/>
  <c r="H78" i="5"/>
  <c r="G79" i="5" s="1"/>
  <c r="I77" i="5"/>
  <c r="J77" i="5" s="1"/>
  <c r="S69" i="5"/>
  <c r="T69" i="5" s="1"/>
  <c r="S70" i="5" l="1"/>
  <c r="T70" i="5" s="1"/>
  <c r="M76" i="5"/>
  <c r="N76" i="5" s="1"/>
  <c r="C87" i="5"/>
  <c r="D87" i="5" s="1"/>
  <c r="Q73" i="5"/>
  <c r="R73" i="5" s="1"/>
  <c r="O75" i="5"/>
  <c r="P75" i="5" s="1"/>
  <c r="E86" i="5"/>
  <c r="F86" i="5" s="1"/>
  <c r="H79" i="5"/>
  <c r="G80" i="5" s="1"/>
  <c r="U69" i="5"/>
  <c r="V69" i="5" s="1"/>
  <c r="I78" i="5"/>
  <c r="J78" i="5" s="1"/>
  <c r="K77" i="5"/>
  <c r="L77" i="5" s="1"/>
  <c r="Q74" i="5" l="1"/>
  <c r="R74" i="5" s="1"/>
  <c r="M77" i="5"/>
  <c r="N77" i="5" s="1"/>
  <c r="U70" i="5"/>
  <c r="V70" i="5" s="1"/>
  <c r="H80" i="5"/>
  <c r="G81" i="5" s="1"/>
  <c r="E87" i="5"/>
  <c r="F87" i="5" s="1"/>
  <c r="O76" i="5"/>
  <c r="P76" i="5" s="1"/>
  <c r="C88" i="5"/>
  <c r="D88" i="5" s="1"/>
  <c r="S71" i="5"/>
  <c r="T71" i="5" s="1"/>
  <c r="K78" i="5"/>
  <c r="L78" i="5" s="1"/>
  <c r="I79" i="5"/>
  <c r="J79" i="5" s="1"/>
  <c r="I80" i="5" l="1"/>
  <c r="J80" i="5" s="1"/>
  <c r="M78" i="5"/>
  <c r="N78" i="5" s="1"/>
  <c r="O77" i="5"/>
  <c r="P77" i="5" s="1"/>
  <c r="K79" i="5"/>
  <c r="L79" i="5" s="1"/>
  <c r="U71" i="5"/>
  <c r="V71" i="5" s="1"/>
  <c r="S72" i="5"/>
  <c r="T72" i="5" s="1"/>
  <c r="C89" i="5"/>
  <c r="D89" i="5" s="1"/>
  <c r="Q75" i="5"/>
  <c r="R75" i="5" s="1"/>
  <c r="E88" i="5"/>
  <c r="F88" i="5" s="1"/>
  <c r="H81" i="5"/>
  <c r="G82" i="5" s="1"/>
  <c r="Q76" i="5" l="1"/>
  <c r="R76" i="5" s="1"/>
  <c r="S73" i="5"/>
  <c r="T73" i="5" s="1"/>
  <c r="U72" i="5"/>
  <c r="V72" i="5" s="1"/>
  <c r="K80" i="5"/>
  <c r="L80" i="5" s="1"/>
  <c r="E89" i="5"/>
  <c r="F89" i="5" s="1"/>
  <c r="C90" i="5"/>
  <c r="D90" i="5" s="1"/>
  <c r="O78" i="5"/>
  <c r="P78" i="5" s="1"/>
  <c r="H82" i="5"/>
  <c r="G83" i="5" s="1"/>
  <c r="M79" i="5"/>
  <c r="N79" i="5" s="1"/>
  <c r="I81" i="5"/>
  <c r="J81" i="5" s="1"/>
  <c r="K81" i="5" l="1"/>
  <c r="L81" i="5" s="1"/>
  <c r="O79" i="5"/>
  <c r="P79" i="5" s="1"/>
  <c r="C91" i="5"/>
  <c r="D91" i="5" s="1"/>
  <c r="E90" i="5"/>
  <c r="F90" i="5" s="1"/>
  <c r="I82" i="5"/>
  <c r="J82" i="5" s="1"/>
  <c r="U73" i="5"/>
  <c r="V73" i="5" s="1"/>
  <c r="S74" i="5"/>
  <c r="T74" i="5" s="1"/>
  <c r="Q77" i="5"/>
  <c r="R77" i="5" s="1"/>
  <c r="H83" i="5"/>
  <c r="G84" i="5" s="1"/>
  <c r="M80" i="5"/>
  <c r="N80" i="5" s="1"/>
  <c r="H84" i="5" l="1"/>
  <c r="G85" i="5" s="1"/>
  <c r="Q78" i="5"/>
  <c r="R78" i="5" s="1"/>
  <c r="U74" i="5"/>
  <c r="V74" i="5" s="1"/>
  <c r="M81" i="5"/>
  <c r="N81" i="5" s="1"/>
  <c r="C92" i="5"/>
  <c r="D92" i="5" s="1"/>
  <c r="S75" i="5"/>
  <c r="T75" i="5" s="1"/>
  <c r="K82" i="5"/>
  <c r="L82" i="5" s="1"/>
  <c r="E91" i="5"/>
  <c r="F91" i="5" s="1"/>
  <c r="O80" i="5"/>
  <c r="P80" i="5" s="1"/>
  <c r="I83" i="5"/>
  <c r="J83" i="5" s="1"/>
  <c r="I84" i="5" l="1"/>
  <c r="J84" i="5" s="1"/>
  <c r="M82" i="5"/>
  <c r="N82" i="5" s="1"/>
  <c r="U75" i="5"/>
  <c r="V75" i="5" s="1"/>
  <c r="E92" i="5"/>
  <c r="F92" i="5" s="1"/>
  <c r="K83" i="5"/>
  <c r="L83" i="5" s="1"/>
  <c r="S76" i="5"/>
  <c r="T76" i="5" s="1"/>
  <c r="Q79" i="5"/>
  <c r="R79" i="5" s="1"/>
  <c r="O81" i="5"/>
  <c r="P81" i="5" s="1"/>
  <c r="C93" i="5"/>
  <c r="D93" i="5" s="1"/>
  <c r="H85" i="5"/>
  <c r="G86" i="5" s="1"/>
  <c r="S77" i="5" l="1"/>
  <c r="T77" i="5" s="1"/>
  <c r="K84" i="5"/>
  <c r="L84" i="5" s="1"/>
  <c r="E93" i="5"/>
  <c r="F93" i="5" s="1"/>
  <c r="U76" i="5"/>
  <c r="V76" i="5" s="1"/>
  <c r="O82" i="5"/>
  <c r="P82" i="5" s="1"/>
  <c r="I85" i="5"/>
  <c r="J85" i="5" s="1"/>
  <c r="Q80" i="5"/>
  <c r="R80" i="5" s="1"/>
  <c r="H86" i="5"/>
  <c r="G87" i="5" s="1"/>
  <c r="M83" i="5"/>
  <c r="N83" i="5" s="1"/>
  <c r="C94" i="5"/>
  <c r="D94" i="5" s="1"/>
  <c r="Q81" i="5" l="1"/>
  <c r="R81" i="5" s="1"/>
  <c r="I86" i="5"/>
  <c r="J86" i="5" s="1"/>
  <c r="O83" i="5"/>
  <c r="P83" i="5" s="1"/>
  <c r="U77" i="5"/>
  <c r="V77" i="5" s="1"/>
  <c r="H87" i="5"/>
  <c r="G88" i="5" s="1"/>
  <c r="E94" i="5"/>
  <c r="F94" i="5" s="1"/>
  <c r="K85" i="5"/>
  <c r="L85" i="5" s="1"/>
  <c r="M84" i="5"/>
  <c r="N84" i="5" s="1"/>
  <c r="S78" i="5"/>
  <c r="T78" i="5" s="1"/>
  <c r="C95" i="5"/>
  <c r="D95" i="5" s="1"/>
  <c r="S79" i="5" l="1"/>
  <c r="T79" i="5" s="1"/>
  <c r="U78" i="5"/>
  <c r="V78" i="5" s="1"/>
  <c r="O84" i="5"/>
  <c r="P84" i="5" s="1"/>
  <c r="C96" i="5"/>
  <c r="D96" i="5" s="1"/>
  <c r="E95" i="5"/>
  <c r="F95" i="5" s="1"/>
  <c r="Q82" i="5"/>
  <c r="R82" i="5" s="1"/>
  <c r="M85" i="5"/>
  <c r="N85" i="5" s="1"/>
  <c r="K86" i="5"/>
  <c r="L86" i="5" s="1"/>
  <c r="I87" i="5"/>
  <c r="J87" i="5" s="1"/>
  <c r="H88" i="5"/>
  <c r="G89" i="5" s="1"/>
  <c r="C97" i="5" l="1"/>
  <c r="D97" i="5" s="1"/>
  <c r="K87" i="5"/>
  <c r="L87" i="5" s="1"/>
  <c r="M86" i="5"/>
  <c r="N86" i="5" s="1"/>
  <c r="E96" i="5"/>
  <c r="F96" i="5" s="1"/>
  <c r="H89" i="5"/>
  <c r="G90" i="5" s="1"/>
  <c r="O85" i="5"/>
  <c r="P85" i="5" s="1"/>
  <c r="I88" i="5"/>
  <c r="J88" i="5" s="1"/>
  <c r="U79" i="5"/>
  <c r="V79" i="5" s="1"/>
  <c r="S80" i="5"/>
  <c r="T80" i="5" s="1"/>
  <c r="Q83" i="5"/>
  <c r="R83" i="5" s="1"/>
  <c r="K88" i="5" l="1"/>
  <c r="L88" i="5" s="1"/>
  <c r="H90" i="5"/>
  <c r="G91" i="5" s="1"/>
  <c r="E97" i="5"/>
  <c r="F97" i="5" s="1"/>
  <c r="S81" i="5"/>
  <c r="T81" i="5" s="1"/>
  <c r="U80" i="5"/>
  <c r="V80" i="5" s="1"/>
  <c r="I89" i="5"/>
  <c r="J89" i="5" s="1"/>
  <c r="C98" i="5"/>
  <c r="D98" i="5" s="1"/>
  <c r="M87" i="5"/>
  <c r="N87" i="5" s="1"/>
  <c r="Q84" i="5"/>
  <c r="R84" i="5" s="1"/>
  <c r="O86" i="5"/>
  <c r="P86" i="5" s="1"/>
  <c r="E98" i="5" l="1"/>
  <c r="F98" i="5" s="1"/>
  <c r="H91" i="5"/>
  <c r="G92" i="5" s="1"/>
  <c r="I90" i="5"/>
  <c r="J90" i="5" s="1"/>
  <c r="O87" i="5"/>
  <c r="P87" i="5" s="1"/>
  <c r="S82" i="5"/>
  <c r="T82" i="5" s="1"/>
  <c r="Q85" i="5"/>
  <c r="R85" i="5" s="1"/>
  <c r="M88" i="5"/>
  <c r="N88" i="5" s="1"/>
  <c r="C99" i="5"/>
  <c r="D99" i="5" s="1"/>
  <c r="U81" i="5"/>
  <c r="V81" i="5" s="1"/>
  <c r="K89" i="5"/>
  <c r="L89" i="5" s="1"/>
  <c r="I91" i="5" l="1"/>
  <c r="J91" i="5" s="1"/>
  <c r="H92" i="5"/>
  <c r="G93" i="5" s="1"/>
  <c r="O88" i="5"/>
  <c r="P88" i="5" s="1"/>
  <c r="U82" i="5"/>
  <c r="V82" i="5" s="1"/>
  <c r="C100" i="5"/>
  <c r="D100" i="5" s="1"/>
  <c r="M89" i="5"/>
  <c r="N89" i="5" s="1"/>
  <c r="E99" i="5"/>
  <c r="F99" i="5" s="1"/>
  <c r="S83" i="5"/>
  <c r="T83" i="5" s="1"/>
  <c r="K90" i="5"/>
  <c r="L90" i="5" s="1"/>
  <c r="Q86" i="5"/>
  <c r="R86" i="5" s="1"/>
  <c r="U83" i="5" l="1"/>
  <c r="V83" i="5" s="1"/>
  <c r="M90" i="5"/>
  <c r="N90" i="5" s="1"/>
  <c r="S84" i="5"/>
  <c r="T84" i="5" s="1"/>
  <c r="E100" i="5"/>
  <c r="F100" i="5" s="1"/>
  <c r="C101" i="5"/>
  <c r="D101" i="5" s="1"/>
  <c r="O89" i="5"/>
  <c r="P89" i="5" s="1"/>
  <c r="H93" i="5"/>
  <c r="G94" i="5" s="1"/>
  <c r="K91" i="5"/>
  <c r="L91" i="5" s="1"/>
  <c r="I92" i="5"/>
  <c r="J92" i="5" s="1"/>
  <c r="Q87" i="5"/>
  <c r="R87" i="5" s="1"/>
  <c r="O90" i="5" l="1"/>
  <c r="P90" i="5" s="1"/>
  <c r="Q88" i="5"/>
  <c r="R88" i="5" s="1"/>
  <c r="H94" i="5"/>
  <c r="G95" i="5" s="1"/>
  <c r="C102" i="5"/>
  <c r="D102" i="5" s="1"/>
  <c r="E101" i="5"/>
  <c r="F101" i="5" s="1"/>
  <c r="I93" i="5"/>
  <c r="J93" i="5" s="1"/>
  <c r="M91" i="5"/>
  <c r="N91" i="5" s="1"/>
  <c r="K92" i="5"/>
  <c r="L92" i="5" s="1"/>
  <c r="U84" i="5"/>
  <c r="V84" i="5" s="1"/>
  <c r="S85" i="5"/>
  <c r="T85" i="5" s="1"/>
  <c r="M92" i="5" l="1"/>
  <c r="N92" i="5" s="1"/>
  <c r="K93" i="5"/>
  <c r="L93" i="5" s="1"/>
  <c r="E102" i="5"/>
  <c r="F102" i="5" s="1"/>
  <c r="Q89" i="5"/>
  <c r="R89" i="5" s="1"/>
  <c r="I94" i="5"/>
  <c r="J94" i="5" s="1"/>
  <c r="C103" i="5"/>
  <c r="D103" i="5" s="1"/>
  <c r="H95" i="5"/>
  <c r="G96" i="5" s="1"/>
  <c r="S86" i="5"/>
  <c r="T86" i="5" s="1"/>
  <c r="U85" i="5"/>
  <c r="V85" i="5" s="1"/>
  <c r="O91" i="5"/>
  <c r="P91" i="5" s="1"/>
  <c r="O92" i="5" l="1"/>
  <c r="P92" i="5" s="1"/>
  <c r="C104" i="5"/>
  <c r="D104" i="5" s="1"/>
  <c r="Q90" i="5"/>
  <c r="R90" i="5" s="1"/>
  <c r="U86" i="5"/>
  <c r="V86" i="5" s="1"/>
  <c r="S87" i="5"/>
  <c r="T87" i="5" s="1"/>
  <c r="K94" i="5"/>
  <c r="L94" i="5" s="1"/>
  <c r="H96" i="5"/>
  <c r="G97" i="5" s="1"/>
  <c r="M93" i="5"/>
  <c r="N93" i="5" s="1"/>
  <c r="E103" i="5"/>
  <c r="F103" i="5" s="1"/>
  <c r="I95" i="5"/>
  <c r="J95" i="5" s="1"/>
  <c r="H97" i="5" l="1"/>
  <c r="G98" i="5" s="1"/>
  <c r="K95" i="5"/>
  <c r="L95" i="5" s="1"/>
  <c r="S88" i="5"/>
  <c r="T88" i="5" s="1"/>
  <c r="U87" i="5"/>
  <c r="V87" i="5" s="1"/>
  <c r="Q91" i="5"/>
  <c r="R91" i="5" s="1"/>
  <c r="I96" i="5"/>
  <c r="J96" i="5" s="1"/>
  <c r="C105" i="5"/>
  <c r="D105" i="5" s="1"/>
  <c r="E104" i="5"/>
  <c r="F104" i="5" s="1"/>
  <c r="M94" i="5"/>
  <c r="N94" i="5" s="1"/>
  <c r="O93" i="5"/>
  <c r="P93" i="5" s="1"/>
  <c r="H98" i="5" l="1"/>
  <c r="G99" i="5" s="1"/>
  <c r="O94" i="5"/>
  <c r="P94" i="5" s="1"/>
  <c r="U88" i="5"/>
  <c r="V88" i="5" s="1"/>
  <c r="I97" i="5"/>
  <c r="J97" i="5" s="1"/>
  <c r="S89" i="5"/>
  <c r="T89" i="5" s="1"/>
  <c r="E105" i="5"/>
  <c r="F105" i="5" s="1"/>
  <c r="Q92" i="5"/>
  <c r="R92" i="5" s="1"/>
  <c r="K96" i="5"/>
  <c r="L96" i="5" s="1"/>
  <c r="C106" i="5"/>
  <c r="D106" i="5" s="1"/>
  <c r="M95" i="5"/>
  <c r="N95" i="5" s="1"/>
  <c r="M96" i="5" l="1"/>
  <c r="N96" i="5" s="1"/>
  <c r="Q93" i="5"/>
  <c r="R93" i="5" s="1"/>
  <c r="E106" i="5"/>
  <c r="F106" i="5" s="1"/>
  <c r="S90" i="5"/>
  <c r="T90" i="5" s="1"/>
  <c r="I98" i="5"/>
  <c r="J98" i="5" s="1"/>
  <c r="U89" i="5"/>
  <c r="V89" i="5" s="1"/>
  <c r="C107" i="5"/>
  <c r="D107" i="5" s="1"/>
  <c r="O95" i="5"/>
  <c r="P95" i="5" s="1"/>
  <c r="H99" i="5"/>
  <c r="G100" i="5" s="1"/>
  <c r="K97" i="5"/>
  <c r="L97" i="5" s="1"/>
  <c r="C108" i="5" l="1"/>
  <c r="D108" i="5" s="1"/>
  <c r="I99" i="5"/>
  <c r="J99" i="5" s="1"/>
  <c r="K98" i="5"/>
  <c r="L98" i="5" s="1"/>
  <c r="S91" i="5"/>
  <c r="T91" i="5" s="1"/>
  <c r="O96" i="5"/>
  <c r="P96" i="5" s="1"/>
  <c r="Q94" i="5"/>
  <c r="R94" i="5" s="1"/>
  <c r="M97" i="5"/>
  <c r="N97" i="5" s="1"/>
  <c r="H100" i="5"/>
  <c r="G101" i="5" s="1"/>
  <c r="E107" i="5"/>
  <c r="F107" i="5" s="1"/>
  <c r="U90" i="5"/>
  <c r="V90" i="5" s="1"/>
  <c r="H101" i="5" l="1"/>
  <c r="G102" i="5" s="1"/>
  <c r="K99" i="5"/>
  <c r="L99" i="5" s="1"/>
  <c r="Q95" i="5"/>
  <c r="R95" i="5" s="1"/>
  <c r="O97" i="5"/>
  <c r="P97" i="5" s="1"/>
  <c r="U91" i="5"/>
  <c r="V91" i="5" s="1"/>
  <c r="S92" i="5"/>
  <c r="T92" i="5" s="1"/>
  <c r="I100" i="5"/>
  <c r="J100" i="5" s="1"/>
  <c r="C109" i="5"/>
  <c r="D109" i="5" s="1"/>
  <c r="M98" i="5"/>
  <c r="N98" i="5" s="1"/>
  <c r="E108" i="5"/>
  <c r="F108" i="5" s="1"/>
  <c r="I101" i="5" l="1"/>
  <c r="J101" i="5" s="1"/>
  <c r="E109" i="5"/>
  <c r="F109" i="5" s="1"/>
  <c r="O98" i="5"/>
  <c r="P98" i="5" s="1"/>
  <c r="Q96" i="5"/>
  <c r="R96" i="5" s="1"/>
  <c r="C110" i="5"/>
  <c r="D110" i="5" s="1"/>
  <c r="K100" i="5"/>
  <c r="L100" i="5" s="1"/>
  <c r="H102" i="5"/>
  <c r="G103" i="5" s="1"/>
  <c r="S93" i="5"/>
  <c r="T93" i="5" s="1"/>
  <c r="M99" i="5"/>
  <c r="N99" i="5" s="1"/>
  <c r="U92" i="5"/>
  <c r="V92" i="5" s="1"/>
  <c r="U93" i="5" l="1"/>
  <c r="V93" i="5" s="1"/>
  <c r="Q97" i="5"/>
  <c r="R97" i="5" s="1"/>
  <c r="O99" i="5"/>
  <c r="P99" i="5" s="1"/>
  <c r="M100" i="5"/>
  <c r="N100" i="5" s="1"/>
  <c r="S94" i="5"/>
  <c r="T94" i="5" s="1"/>
  <c r="E110" i="5"/>
  <c r="F110" i="5" s="1"/>
  <c r="H103" i="5"/>
  <c r="G104" i="5" s="1"/>
  <c r="K101" i="5"/>
  <c r="L101" i="5" s="1"/>
  <c r="C111" i="5"/>
  <c r="D111" i="5" s="1"/>
  <c r="I102" i="5"/>
  <c r="J102" i="5" s="1"/>
  <c r="K102" i="5" l="1"/>
  <c r="L102" i="5" s="1"/>
  <c r="H104" i="5"/>
  <c r="G105" i="5" s="1"/>
  <c r="E111" i="5"/>
  <c r="F111" i="5" s="1"/>
  <c r="S95" i="5"/>
  <c r="T95" i="5" s="1"/>
  <c r="M101" i="5"/>
  <c r="N101" i="5" s="1"/>
  <c r="O100" i="5"/>
  <c r="P100" i="5" s="1"/>
  <c r="Q98" i="5"/>
  <c r="R98" i="5" s="1"/>
  <c r="C112" i="5"/>
  <c r="D112" i="5" s="1"/>
  <c r="U94" i="5"/>
  <c r="V94" i="5" s="1"/>
  <c r="I103" i="5"/>
  <c r="J103" i="5" s="1"/>
  <c r="M102" i="5" l="1"/>
  <c r="N102" i="5" s="1"/>
  <c r="I104" i="5"/>
  <c r="J104" i="5" s="1"/>
  <c r="S96" i="5"/>
  <c r="T96" i="5" s="1"/>
  <c r="Q99" i="5"/>
  <c r="R99" i="5" s="1"/>
  <c r="O101" i="5"/>
  <c r="P101" i="5" s="1"/>
  <c r="E112" i="5"/>
  <c r="F112" i="5" s="1"/>
  <c r="H105" i="5"/>
  <c r="G106" i="5" s="1"/>
  <c r="U95" i="5"/>
  <c r="V95" i="5" s="1"/>
  <c r="K103" i="5"/>
  <c r="L103" i="5" s="1"/>
  <c r="C113" i="5"/>
  <c r="D113" i="5" s="1"/>
  <c r="C114" i="5" l="1"/>
  <c r="D114" i="5" s="1"/>
  <c r="E113" i="5"/>
  <c r="F113" i="5" s="1"/>
  <c r="O102" i="5"/>
  <c r="P102" i="5" s="1"/>
  <c r="Q100" i="5"/>
  <c r="R100" i="5" s="1"/>
  <c r="S97" i="5"/>
  <c r="T97" i="5" s="1"/>
  <c r="I105" i="5"/>
  <c r="J105" i="5" s="1"/>
  <c r="M103" i="5"/>
  <c r="N103" i="5" s="1"/>
  <c r="K104" i="5"/>
  <c r="L104" i="5" s="1"/>
  <c r="U96" i="5"/>
  <c r="V96" i="5" s="1"/>
  <c r="H106" i="5"/>
  <c r="G107" i="5" s="1"/>
  <c r="S98" i="5" l="1"/>
  <c r="T98" i="5" s="1"/>
  <c r="Q101" i="5"/>
  <c r="R101" i="5" s="1"/>
  <c r="H107" i="5"/>
  <c r="G108" i="5" s="1"/>
  <c r="O103" i="5"/>
  <c r="P103" i="5" s="1"/>
  <c r="U97" i="5"/>
  <c r="V97" i="5" s="1"/>
  <c r="K105" i="5"/>
  <c r="L105" i="5" s="1"/>
  <c r="M104" i="5"/>
  <c r="N104" i="5" s="1"/>
  <c r="C115" i="5"/>
  <c r="D115" i="5" s="1"/>
  <c r="I106" i="5"/>
  <c r="J106" i="5" s="1"/>
  <c r="E114" i="5"/>
  <c r="F114" i="5" s="1"/>
  <c r="M105" i="5" l="1"/>
  <c r="N105" i="5" s="1"/>
  <c r="K106" i="5"/>
  <c r="L106" i="5" s="1"/>
  <c r="U98" i="5"/>
  <c r="V98" i="5" s="1"/>
  <c r="O104" i="5"/>
  <c r="P104" i="5" s="1"/>
  <c r="H108" i="5"/>
  <c r="G109" i="5" s="1"/>
  <c r="Q102" i="5"/>
  <c r="R102" i="5" s="1"/>
  <c r="I107" i="5"/>
  <c r="J107" i="5" s="1"/>
  <c r="C116" i="5"/>
  <c r="D116" i="5" s="1"/>
  <c r="E115" i="5"/>
  <c r="F115" i="5" s="1"/>
  <c r="S99" i="5"/>
  <c r="T99" i="5" s="1"/>
  <c r="E116" i="5" l="1"/>
  <c r="F116" i="5" s="1"/>
  <c r="K107" i="5"/>
  <c r="L107" i="5" s="1"/>
  <c r="H109" i="5"/>
  <c r="G110" i="5" s="1"/>
  <c r="O105" i="5"/>
  <c r="P105" i="5" s="1"/>
  <c r="I108" i="5"/>
  <c r="J108" i="5" s="1"/>
  <c r="M106" i="5"/>
  <c r="N106" i="5" s="1"/>
  <c r="C117" i="5"/>
  <c r="D117" i="5" s="1"/>
  <c r="S100" i="5"/>
  <c r="T100" i="5" s="1"/>
  <c r="Q103" i="5"/>
  <c r="R103" i="5" s="1"/>
  <c r="U99" i="5"/>
  <c r="V99" i="5" s="1"/>
  <c r="C118" i="5" l="1"/>
  <c r="D118" i="5" s="1"/>
  <c r="M107" i="5"/>
  <c r="N107" i="5" s="1"/>
  <c r="O106" i="5"/>
  <c r="P106" i="5" s="1"/>
  <c r="U100" i="5"/>
  <c r="V100" i="5" s="1"/>
  <c r="H110" i="5"/>
  <c r="G111" i="5" s="1"/>
  <c r="Q104" i="5"/>
  <c r="R104" i="5" s="1"/>
  <c r="K108" i="5"/>
  <c r="L108" i="5" s="1"/>
  <c r="S101" i="5"/>
  <c r="T101" i="5" s="1"/>
  <c r="E117" i="5"/>
  <c r="F117" i="5" s="1"/>
  <c r="I109" i="5"/>
  <c r="J109" i="5" s="1"/>
  <c r="Q105" i="5" l="1"/>
  <c r="R105" i="5" s="1"/>
  <c r="M108" i="5"/>
  <c r="N108" i="5" s="1"/>
  <c r="I110" i="5"/>
  <c r="J110" i="5" s="1"/>
  <c r="E118" i="5"/>
  <c r="F118" i="5" s="1"/>
  <c r="U101" i="5"/>
  <c r="V101" i="5" s="1"/>
  <c r="O107" i="5"/>
  <c r="P107" i="5" s="1"/>
  <c r="C119" i="5"/>
  <c r="D119" i="5" s="1"/>
  <c r="S102" i="5"/>
  <c r="T102" i="5" s="1"/>
  <c r="K109" i="5"/>
  <c r="L109" i="5" s="1"/>
  <c r="H111" i="5"/>
  <c r="G112" i="5" s="1"/>
  <c r="C120" i="5" l="1"/>
  <c r="D120" i="5" s="1"/>
  <c r="S103" i="5"/>
  <c r="T103" i="5" s="1"/>
  <c r="O108" i="5"/>
  <c r="P108" i="5" s="1"/>
  <c r="U102" i="5"/>
  <c r="V102" i="5" s="1"/>
  <c r="E119" i="5"/>
  <c r="F119" i="5" s="1"/>
  <c r="I111" i="5"/>
  <c r="J111" i="5" s="1"/>
  <c r="H112" i="5"/>
  <c r="G113" i="5" s="1"/>
  <c r="M109" i="5"/>
  <c r="N109" i="5" s="1"/>
  <c r="K110" i="5"/>
  <c r="L110" i="5" s="1"/>
  <c r="Q106" i="5"/>
  <c r="R106" i="5" s="1"/>
  <c r="K111" i="5" l="1"/>
  <c r="L111" i="5" s="1"/>
  <c r="I112" i="5"/>
  <c r="J112" i="5" s="1"/>
  <c r="E120" i="5"/>
  <c r="F120" i="5" s="1"/>
  <c r="U103" i="5"/>
  <c r="V103" i="5" s="1"/>
  <c r="Q107" i="5"/>
  <c r="R107" i="5" s="1"/>
  <c r="O109" i="5"/>
  <c r="P109" i="5" s="1"/>
  <c r="S104" i="5"/>
  <c r="T104" i="5" s="1"/>
  <c r="M110" i="5"/>
  <c r="N110" i="5" s="1"/>
  <c r="C121" i="5"/>
  <c r="D121" i="5" s="1"/>
  <c r="H113" i="5"/>
  <c r="G114" i="5" s="1"/>
  <c r="O110" i="5" l="1"/>
  <c r="P110" i="5" s="1"/>
  <c r="Q108" i="5"/>
  <c r="R108" i="5" s="1"/>
  <c r="H114" i="5"/>
  <c r="G115" i="5" s="1"/>
  <c r="U104" i="5"/>
  <c r="V104" i="5" s="1"/>
  <c r="M111" i="5"/>
  <c r="N111" i="5" s="1"/>
  <c r="I113" i="5"/>
  <c r="J113" i="5" s="1"/>
  <c r="K112" i="5"/>
  <c r="L112" i="5" s="1"/>
  <c r="S105" i="5"/>
  <c r="T105" i="5" s="1"/>
  <c r="E121" i="5"/>
  <c r="F121" i="5" s="1"/>
  <c r="C122" i="5"/>
  <c r="D122" i="5" s="1"/>
  <c r="C123" i="5" l="1"/>
  <c r="D123" i="5" s="1"/>
  <c r="U105" i="5"/>
  <c r="V105" i="5" s="1"/>
  <c r="H115" i="5"/>
  <c r="G116" i="5" s="1"/>
  <c r="S106" i="5"/>
  <c r="T106" i="5" s="1"/>
  <c r="K113" i="5"/>
  <c r="L113" i="5" s="1"/>
  <c r="I114" i="5"/>
  <c r="J114" i="5" s="1"/>
  <c r="Q109" i="5"/>
  <c r="R109" i="5" s="1"/>
  <c r="E122" i="5"/>
  <c r="F122" i="5" s="1"/>
  <c r="M112" i="5"/>
  <c r="N112" i="5" s="1"/>
  <c r="O111" i="5"/>
  <c r="P111" i="5" s="1"/>
  <c r="K114" i="5" l="1"/>
  <c r="L114" i="5" s="1"/>
  <c r="S107" i="5"/>
  <c r="T107" i="5" s="1"/>
  <c r="H116" i="5"/>
  <c r="G117" i="5" s="1"/>
  <c r="U106" i="5"/>
  <c r="V106" i="5" s="1"/>
  <c r="Q110" i="5"/>
  <c r="R110" i="5" s="1"/>
  <c r="I115" i="5"/>
  <c r="J115" i="5" s="1"/>
  <c r="O112" i="5"/>
  <c r="P112" i="5" s="1"/>
  <c r="M113" i="5"/>
  <c r="N113" i="5" s="1"/>
  <c r="C124" i="5"/>
  <c r="D124" i="5" s="1"/>
  <c r="E123" i="5"/>
  <c r="F123" i="5" s="1"/>
  <c r="O113" i="5" l="1"/>
  <c r="P113" i="5" s="1"/>
  <c r="I116" i="5"/>
  <c r="J116" i="5" s="1"/>
  <c r="E124" i="5"/>
  <c r="F124" i="5" s="1"/>
  <c r="U107" i="5"/>
  <c r="V107" i="5" s="1"/>
  <c r="H117" i="5"/>
  <c r="G118" i="5" s="1"/>
  <c r="S108" i="5"/>
  <c r="T108" i="5" s="1"/>
  <c r="M114" i="5"/>
  <c r="N114" i="5" s="1"/>
  <c r="K115" i="5"/>
  <c r="L115" i="5" s="1"/>
  <c r="C125" i="5"/>
  <c r="D125" i="5" s="1"/>
  <c r="Q111" i="5"/>
  <c r="R111" i="5" s="1"/>
  <c r="U108" i="5" l="1"/>
  <c r="V108" i="5" s="1"/>
  <c r="S109" i="5"/>
  <c r="T109" i="5" s="1"/>
  <c r="C126" i="5"/>
  <c r="D126" i="5" s="1"/>
  <c r="E125" i="5"/>
  <c r="F125" i="5" s="1"/>
  <c r="K116" i="5"/>
  <c r="L116" i="5" s="1"/>
  <c r="I117" i="5"/>
  <c r="J117" i="5" s="1"/>
  <c r="O114" i="5"/>
  <c r="P114" i="5" s="1"/>
  <c r="M115" i="5"/>
  <c r="N115" i="5" s="1"/>
  <c r="Q112" i="5"/>
  <c r="R112" i="5" s="1"/>
  <c r="H118" i="5"/>
  <c r="G119" i="5" s="1"/>
  <c r="O115" i="5" l="1"/>
  <c r="P115" i="5" s="1"/>
  <c r="H119" i="5"/>
  <c r="G120" i="5" s="1"/>
  <c r="Q113" i="5"/>
  <c r="R113" i="5" s="1"/>
  <c r="S110" i="5"/>
  <c r="T110" i="5" s="1"/>
  <c r="I118" i="5"/>
  <c r="J118" i="5" s="1"/>
  <c r="E126" i="5"/>
  <c r="F126" i="5" s="1"/>
  <c r="C127" i="5"/>
  <c r="D127" i="5" s="1"/>
  <c r="U109" i="5"/>
  <c r="V109" i="5" s="1"/>
  <c r="M116" i="5"/>
  <c r="N116" i="5" s="1"/>
  <c r="K117" i="5"/>
  <c r="L117" i="5" s="1"/>
  <c r="C128" i="5" l="1"/>
  <c r="D128" i="5" s="1"/>
  <c r="S111" i="5"/>
  <c r="T111" i="5" s="1"/>
  <c r="K118" i="5"/>
  <c r="L118" i="5" s="1"/>
  <c r="Q114" i="5"/>
  <c r="R114" i="5" s="1"/>
  <c r="E127" i="5"/>
  <c r="F127" i="5" s="1"/>
  <c r="H120" i="5"/>
  <c r="G121" i="5" s="1"/>
  <c r="M117" i="5"/>
  <c r="N117" i="5" s="1"/>
  <c r="U110" i="5"/>
  <c r="V110" i="5" s="1"/>
  <c r="O116" i="5"/>
  <c r="P116" i="5" s="1"/>
  <c r="I119" i="5"/>
  <c r="J119" i="5" s="1"/>
  <c r="M118" i="5" l="1"/>
  <c r="N118" i="5" s="1"/>
  <c r="I120" i="5"/>
  <c r="J120" i="5" s="1"/>
  <c r="Q115" i="5"/>
  <c r="R115" i="5" s="1"/>
  <c r="K119" i="5"/>
  <c r="L119" i="5" s="1"/>
  <c r="O117" i="5"/>
  <c r="P117" i="5" s="1"/>
  <c r="U111" i="5"/>
  <c r="V111" i="5" s="1"/>
  <c r="S112" i="5"/>
  <c r="T112" i="5" s="1"/>
  <c r="C129" i="5"/>
  <c r="D129" i="5" s="1"/>
  <c r="H121" i="5"/>
  <c r="G122" i="5" s="1"/>
  <c r="E128" i="5"/>
  <c r="F128" i="5" s="1"/>
  <c r="H122" i="5" l="1"/>
  <c r="G123" i="5" s="1"/>
  <c r="E129" i="5"/>
  <c r="F129" i="5" s="1"/>
  <c r="C130" i="5"/>
  <c r="D130" i="5" s="1"/>
  <c r="S113" i="5"/>
  <c r="T113" i="5" s="1"/>
  <c r="U112" i="5"/>
  <c r="V112" i="5" s="1"/>
  <c r="O118" i="5"/>
  <c r="P118" i="5" s="1"/>
  <c r="K120" i="5"/>
  <c r="L120" i="5" s="1"/>
  <c r="Q116" i="5"/>
  <c r="R116" i="5" s="1"/>
  <c r="I121" i="5"/>
  <c r="J121" i="5" s="1"/>
  <c r="M119" i="5"/>
  <c r="N119" i="5" s="1"/>
  <c r="S114" i="5" l="1"/>
  <c r="T114" i="5" s="1"/>
  <c r="I122" i="5"/>
  <c r="J122" i="5" s="1"/>
  <c r="E130" i="5"/>
  <c r="F130" i="5" s="1"/>
  <c r="U113" i="5"/>
  <c r="V113" i="5" s="1"/>
  <c r="K121" i="5"/>
  <c r="L121" i="5" s="1"/>
  <c r="H123" i="5"/>
  <c r="G124" i="5" s="1"/>
  <c r="C131" i="5"/>
  <c r="D131" i="5" s="1"/>
  <c r="Q117" i="5"/>
  <c r="R117" i="5" s="1"/>
  <c r="M120" i="5"/>
  <c r="N120" i="5" s="1"/>
  <c r="O119" i="5"/>
  <c r="P119" i="5" s="1"/>
  <c r="H124" i="5" l="1"/>
  <c r="G125" i="5" s="1"/>
  <c r="K122" i="5"/>
  <c r="L122" i="5" s="1"/>
  <c r="U114" i="5"/>
  <c r="V114" i="5" s="1"/>
  <c r="E131" i="5"/>
  <c r="F131" i="5" s="1"/>
  <c r="M121" i="5"/>
  <c r="N121" i="5" s="1"/>
  <c r="I123" i="5"/>
  <c r="J123" i="5" s="1"/>
  <c r="Q118" i="5"/>
  <c r="R118" i="5" s="1"/>
  <c r="S115" i="5"/>
  <c r="T115" i="5" s="1"/>
  <c r="C132" i="5"/>
  <c r="D132" i="5" s="1"/>
  <c r="O120" i="5"/>
  <c r="P120" i="5" s="1"/>
  <c r="S116" i="5" l="1"/>
  <c r="T116" i="5" s="1"/>
  <c r="O121" i="5"/>
  <c r="P121" i="5" s="1"/>
  <c r="E132" i="5"/>
  <c r="F132" i="5" s="1"/>
  <c r="U115" i="5"/>
  <c r="V115" i="5" s="1"/>
  <c r="K123" i="5"/>
  <c r="L123" i="5" s="1"/>
  <c r="Q119" i="5"/>
  <c r="R119" i="5" s="1"/>
  <c r="H125" i="5"/>
  <c r="G126" i="5" s="1"/>
  <c r="I124" i="5"/>
  <c r="J124" i="5" s="1"/>
  <c r="C133" i="5"/>
  <c r="D133" i="5" s="1"/>
  <c r="M122" i="5"/>
  <c r="N122" i="5" s="1"/>
  <c r="I125" i="5" l="1"/>
  <c r="J125" i="5" s="1"/>
  <c r="U116" i="5"/>
  <c r="V116" i="5" s="1"/>
  <c r="C134" i="5"/>
  <c r="D134" i="5" s="1"/>
  <c r="K124" i="5"/>
  <c r="L124" i="5" s="1"/>
  <c r="E133" i="5"/>
  <c r="F133" i="5" s="1"/>
  <c r="H126" i="5"/>
  <c r="G127" i="5" s="1"/>
  <c r="Q120" i="5"/>
  <c r="R120" i="5" s="1"/>
  <c r="O122" i="5"/>
  <c r="P122" i="5" s="1"/>
  <c r="S117" i="5"/>
  <c r="T117" i="5" s="1"/>
  <c r="M123" i="5"/>
  <c r="N123" i="5" s="1"/>
  <c r="O123" i="5" l="1"/>
  <c r="P123" i="5" s="1"/>
  <c r="H127" i="5"/>
  <c r="G128" i="5" s="1"/>
  <c r="E134" i="5"/>
  <c r="F134" i="5" s="1"/>
  <c r="K125" i="5"/>
  <c r="L125" i="5" s="1"/>
  <c r="C135" i="5"/>
  <c r="D135" i="5" s="1"/>
  <c r="S118" i="5"/>
  <c r="T118" i="5" s="1"/>
  <c r="U117" i="5"/>
  <c r="V117" i="5" s="1"/>
  <c r="I126" i="5"/>
  <c r="J126" i="5" s="1"/>
  <c r="M124" i="5"/>
  <c r="N124" i="5" s="1"/>
  <c r="Q121" i="5"/>
  <c r="R121" i="5" s="1"/>
  <c r="U118" i="5" l="1"/>
  <c r="V118" i="5" s="1"/>
  <c r="C136" i="5"/>
  <c r="D136" i="5" s="1"/>
  <c r="Q122" i="5"/>
  <c r="R122" i="5" s="1"/>
  <c r="H128" i="5"/>
  <c r="G129" i="5" s="1"/>
  <c r="S119" i="5"/>
  <c r="T119" i="5" s="1"/>
  <c r="K126" i="5"/>
  <c r="L126" i="5" s="1"/>
  <c r="M125" i="5"/>
  <c r="N125" i="5" s="1"/>
  <c r="O124" i="5"/>
  <c r="P124" i="5" s="1"/>
  <c r="E135" i="5"/>
  <c r="F135" i="5" s="1"/>
  <c r="I127" i="5"/>
  <c r="J127" i="5" s="1"/>
  <c r="S120" i="5" l="1"/>
  <c r="T120" i="5" s="1"/>
  <c r="Q123" i="5"/>
  <c r="R123" i="5" s="1"/>
  <c r="I128" i="5"/>
  <c r="J128" i="5" s="1"/>
  <c r="E136" i="5"/>
  <c r="F136" i="5" s="1"/>
  <c r="C137" i="5"/>
  <c r="D137" i="5" s="1"/>
  <c r="M126" i="5"/>
  <c r="N126" i="5" s="1"/>
  <c r="K127" i="5"/>
  <c r="L127" i="5" s="1"/>
  <c r="O125" i="5"/>
  <c r="P125" i="5" s="1"/>
  <c r="U119" i="5"/>
  <c r="V119" i="5" s="1"/>
  <c r="H129" i="5"/>
  <c r="G130" i="5" s="1"/>
  <c r="I129" i="5" l="1"/>
  <c r="J129" i="5" s="1"/>
  <c r="M127" i="5"/>
  <c r="N127" i="5" s="1"/>
  <c r="U120" i="5"/>
  <c r="V120" i="5" s="1"/>
  <c r="O126" i="5"/>
  <c r="P126" i="5" s="1"/>
  <c r="Q124" i="5"/>
  <c r="R124" i="5" s="1"/>
  <c r="H130" i="5"/>
  <c r="G131" i="5" s="1"/>
  <c r="K128" i="5"/>
  <c r="L128" i="5" s="1"/>
  <c r="S121" i="5"/>
  <c r="T121" i="5" s="1"/>
  <c r="C138" i="5"/>
  <c r="D138" i="5" s="1"/>
  <c r="E137" i="5"/>
  <c r="F137" i="5" s="1"/>
  <c r="K129" i="5" l="1"/>
  <c r="L129" i="5" s="1"/>
  <c r="C139" i="5"/>
  <c r="D139" i="5" s="1"/>
  <c r="H131" i="5"/>
  <c r="G132" i="5" s="1"/>
  <c r="Q125" i="5"/>
  <c r="R125" i="5" s="1"/>
  <c r="O127" i="5"/>
  <c r="P127" i="5" s="1"/>
  <c r="M128" i="5"/>
  <c r="N128" i="5" s="1"/>
  <c r="S122" i="5"/>
  <c r="T122" i="5" s="1"/>
  <c r="I130" i="5"/>
  <c r="J130" i="5" s="1"/>
  <c r="U121" i="5"/>
  <c r="V121" i="5" s="1"/>
  <c r="E138" i="5"/>
  <c r="F138" i="5" s="1"/>
  <c r="O128" i="5" l="1"/>
  <c r="P128" i="5" s="1"/>
  <c r="I131" i="5"/>
  <c r="J131" i="5" s="1"/>
  <c r="S123" i="5"/>
  <c r="T123" i="5" s="1"/>
  <c r="M129" i="5"/>
  <c r="N129" i="5" s="1"/>
  <c r="H132" i="5"/>
  <c r="G133" i="5" s="1"/>
  <c r="Q126" i="5"/>
  <c r="R126" i="5" s="1"/>
  <c r="C140" i="5"/>
  <c r="D140" i="5" s="1"/>
  <c r="U122" i="5"/>
  <c r="V122" i="5" s="1"/>
  <c r="K130" i="5"/>
  <c r="L130" i="5" s="1"/>
  <c r="E139" i="5"/>
  <c r="F139" i="5" s="1"/>
  <c r="Q127" i="5" l="1"/>
  <c r="R127" i="5" s="1"/>
  <c r="U123" i="5"/>
  <c r="V123" i="5" s="1"/>
  <c r="E140" i="5"/>
  <c r="F140" i="5" s="1"/>
  <c r="M130" i="5"/>
  <c r="N130" i="5" s="1"/>
  <c r="I132" i="5"/>
  <c r="J132" i="5" s="1"/>
  <c r="K131" i="5"/>
  <c r="L131" i="5" s="1"/>
  <c r="O129" i="5"/>
  <c r="P129" i="5" s="1"/>
  <c r="C141" i="5"/>
  <c r="D141" i="5" s="1"/>
  <c r="H133" i="5"/>
  <c r="G134" i="5" s="1"/>
  <c r="S124" i="5"/>
  <c r="T124" i="5" s="1"/>
  <c r="E141" i="5" l="1"/>
  <c r="F141" i="5" s="1"/>
  <c r="U124" i="5"/>
  <c r="V124" i="5" s="1"/>
  <c r="K132" i="5"/>
  <c r="L132" i="5" s="1"/>
  <c r="I133" i="5"/>
  <c r="J133" i="5" s="1"/>
  <c r="M131" i="5"/>
  <c r="N131" i="5" s="1"/>
  <c r="H134" i="5"/>
  <c r="G135" i="5" s="1"/>
  <c r="C142" i="5"/>
  <c r="D142" i="5" s="1"/>
  <c r="Q128" i="5"/>
  <c r="R128" i="5" s="1"/>
  <c r="O130" i="5"/>
  <c r="P130" i="5" s="1"/>
  <c r="S125" i="5"/>
  <c r="T125" i="5" s="1"/>
  <c r="I134" i="5" l="1"/>
  <c r="J134" i="5" s="1"/>
  <c r="O131" i="5"/>
  <c r="P131" i="5" s="1"/>
  <c r="C143" i="5"/>
  <c r="D143" i="5" s="1"/>
  <c r="S126" i="5"/>
  <c r="T126" i="5" s="1"/>
  <c r="K133" i="5"/>
  <c r="L133" i="5" s="1"/>
  <c r="Q129" i="5"/>
  <c r="R129" i="5" s="1"/>
  <c r="U125" i="5"/>
  <c r="V125" i="5" s="1"/>
  <c r="E142" i="5"/>
  <c r="F142" i="5" s="1"/>
  <c r="M132" i="5"/>
  <c r="N132" i="5" s="1"/>
  <c r="H135" i="5"/>
  <c r="G136" i="5" s="1"/>
  <c r="E143" i="5" l="1"/>
  <c r="F143" i="5" s="1"/>
  <c r="U126" i="5"/>
  <c r="V126" i="5" s="1"/>
  <c r="C144" i="5"/>
  <c r="D144" i="5" s="1"/>
  <c r="Q130" i="5"/>
  <c r="R130" i="5" s="1"/>
  <c r="S127" i="5"/>
  <c r="T127" i="5" s="1"/>
  <c r="H136" i="5"/>
  <c r="G137" i="5" s="1"/>
  <c r="M133" i="5"/>
  <c r="N133" i="5" s="1"/>
  <c r="O132" i="5"/>
  <c r="P132" i="5" s="1"/>
  <c r="I135" i="5"/>
  <c r="J135" i="5" s="1"/>
  <c r="K134" i="5"/>
  <c r="L134" i="5" s="1"/>
  <c r="K135" i="5" l="1"/>
  <c r="L135" i="5" s="1"/>
  <c r="Q131" i="5"/>
  <c r="R131" i="5" s="1"/>
  <c r="U127" i="5"/>
  <c r="V127" i="5" s="1"/>
  <c r="M134" i="5"/>
  <c r="N134" i="5" s="1"/>
  <c r="H137" i="5"/>
  <c r="G138" i="5" s="1"/>
  <c r="S128" i="5"/>
  <c r="T128" i="5" s="1"/>
  <c r="O133" i="5"/>
  <c r="P133" i="5" s="1"/>
  <c r="E144" i="5"/>
  <c r="F144" i="5" s="1"/>
  <c r="C145" i="5"/>
  <c r="D145" i="5" s="1"/>
  <c r="I136" i="5"/>
  <c r="J136" i="5" s="1"/>
  <c r="M135" i="5" l="1"/>
  <c r="N135" i="5" s="1"/>
  <c r="U128" i="5"/>
  <c r="V128" i="5" s="1"/>
  <c r="Q132" i="5"/>
  <c r="R132" i="5" s="1"/>
  <c r="E145" i="5"/>
  <c r="F145" i="5" s="1"/>
  <c r="O134" i="5"/>
  <c r="P134" i="5" s="1"/>
  <c r="S129" i="5"/>
  <c r="T129" i="5" s="1"/>
  <c r="H138" i="5"/>
  <c r="G139" i="5" s="1"/>
  <c r="I137" i="5"/>
  <c r="J137" i="5" s="1"/>
  <c r="C146" i="5"/>
  <c r="D146" i="5" s="1"/>
  <c r="K136" i="5"/>
  <c r="L136" i="5" s="1"/>
  <c r="Q133" i="5" l="1"/>
  <c r="R133" i="5" s="1"/>
  <c r="I138" i="5"/>
  <c r="J138" i="5" s="1"/>
  <c r="S130" i="5"/>
  <c r="T130" i="5" s="1"/>
  <c r="K137" i="5"/>
  <c r="L137" i="5" s="1"/>
  <c r="U129" i="5"/>
  <c r="V129" i="5" s="1"/>
  <c r="H139" i="5"/>
  <c r="G140" i="5" s="1"/>
  <c r="O135" i="5"/>
  <c r="P135" i="5" s="1"/>
  <c r="E146" i="5"/>
  <c r="F146" i="5" s="1"/>
  <c r="C147" i="5"/>
  <c r="D147" i="5" s="1"/>
  <c r="M136" i="5"/>
  <c r="N136" i="5" s="1"/>
  <c r="U130" i="5" l="1"/>
  <c r="V130" i="5" s="1"/>
  <c r="E147" i="5"/>
  <c r="F147" i="5" s="1"/>
  <c r="O136" i="5"/>
  <c r="P136" i="5" s="1"/>
  <c r="H140" i="5"/>
  <c r="G141" i="5" s="1"/>
  <c r="I139" i="5"/>
  <c r="J139" i="5" s="1"/>
  <c r="K138" i="5"/>
  <c r="L138" i="5" s="1"/>
  <c r="M137" i="5"/>
  <c r="N137" i="5" s="1"/>
  <c r="S131" i="5"/>
  <c r="T131" i="5" s="1"/>
  <c r="Q134" i="5"/>
  <c r="R134" i="5" s="1"/>
  <c r="C148" i="5"/>
  <c r="D148" i="5" s="1"/>
  <c r="K139" i="5" l="1"/>
  <c r="L139" i="5" s="1"/>
  <c r="S132" i="5"/>
  <c r="T132" i="5" s="1"/>
  <c r="H141" i="5"/>
  <c r="G142" i="5" s="1"/>
  <c r="E148" i="5"/>
  <c r="F148" i="5" s="1"/>
  <c r="M138" i="5"/>
  <c r="N138" i="5" s="1"/>
  <c r="I140" i="5"/>
  <c r="J140" i="5" s="1"/>
  <c r="O137" i="5"/>
  <c r="P137" i="5" s="1"/>
  <c r="Q135" i="5"/>
  <c r="R135" i="5" s="1"/>
  <c r="U131" i="5"/>
  <c r="V131" i="5" s="1"/>
  <c r="C149" i="5"/>
  <c r="D149" i="5" s="1"/>
  <c r="Q136" i="5" l="1"/>
  <c r="R136" i="5" s="1"/>
  <c r="E149" i="5"/>
  <c r="F149" i="5" s="1"/>
  <c r="S133" i="5"/>
  <c r="T133" i="5" s="1"/>
  <c r="O138" i="5"/>
  <c r="P138" i="5" s="1"/>
  <c r="I141" i="5"/>
  <c r="J141" i="5" s="1"/>
  <c r="M139" i="5"/>
  <c r="N139" i="5" s="1"/>
  <c r="H142" i="5"/>
  <c r="G143" i="5" s="1"/>
  <c r="C150" i="5"/>
  <c r="D150" i="5" s="1"/>
  <c r="U132" i="5"/>
  <c r="V132" i="5" s="1"/>
  <c r="K140" i="5"/>
  <c r="L140" i="5" s="1"/>
  <c r="H143" i="5" l="1"/>
  <c r="G144" i="5" s="1"/>
  <c r="I142" i="5"/>
  <c r="J142" i="5" s="1"/>
  <c r="C151" i="5"/>
  <c r="D151" i="5" s="1"/>
  <c r="E150" i="5"/>
  <c r="F150" i="5" s="1"/>
  <c r="M140" i="5"/>
  <c r="N140" i="5" s="1"/>
  <c r="O139" i="5"/>
  <c r="P139" i="5" s="1"/>
  <c r="S134" i="5"/>
  <c r="T134" i="5" s="1"/>
  <c r="Q137" i="5"/>
  <c r="R137" i="5" s="1"/>
  <c r="K141" i="5"/>
  <c r="L141" i="5" s="1"/>
  <c r="U133" i="5"/>
  <c r="V133" i="5" s="1"/>
  <c r="S135" i="5" l="1"/>
  <c r="T135" i="5" s="1"/>
  <c r="K142" i="5"/>
  <c r="L142" i="5" s="1"/>
  <c r="O140" i="5"/>
  <c r="P140" i="5" s="1"/>
  <c r="M141" i="5"/>
  <c r="N141" i="5" s="1"/>
  <c r="E151" i="5"/>
  <c r="F151" i="5" s="1"/>
  <c r="C152" i="5"/>
  <c r="D152" i="5" s="1"/>
  <c r="U134" i="5"/>
  <c r="V134" i="5" s="1"/>
  <c r="Q138" i="5"/>
  <c r="R138" i="5" s="1"/>
  <c r="H144" i="5"/>
  <c r="G145" i="5" s="1"/>
  <c r="I143" i="5"/>
  <c r="J143" i="5" s="1"/>
  <c r="U135" i="5" l="1"/>
  <c r="V135" i="5" s="1"/>
  <c r="M142" i="5"/>
  <c r="N142" i="5" s="1"/>
  <c r="K143" i="5"/>
  <c r="L143" i="5" s="1"/>
  <c r="E152" i="5"/>
  <c r="F152" i="5" s="1"/>
  <c r="O141" i="5"/>
  <c r="P141" i="5" s="1"/>
  <c r="Q139" i="5"/>
  <c r="R139" i="5" s="1"/>
  <c r="S136" i="5"/>
  <c r="T136" i="5" s="1"/>
  <c r="I144" i="5"/>
  <c r="J144" i="5" s="1"/>
  <c r="C153" i="5"/>
  <c r="D153" i="5" s="1"/>
  <c r="H145" i="5"/>
  <c r="G146" i="5" s="1"/>
  <c r="S137" i="5" l="1"/>
  <c r="T137" i="5" s="1"/>
  <c r="K144" i="5"/>
  <c r="L144" i="5" s="1"/>
  <c r="Q140" i="5"/>
  <c r="R140" i="5" s="1"/>
  <c r="M143" i="5"/>
  <c r="N143" i="5" s="1"/>
  <c r="I145" i="5"/>
  <c r="J145" i="5" s="1"/>
  <c r="O142" i="5"/>
  <c r="P142" i="5" s="1"/>
  <c r="E153" i="5"/>
  <c r="F153" i="5" s="1"/>
  <c r="H146" i="5"/>
  <c r="G147" i="5" s="1"/>
  <c r="U136" i="5"/>
  <c r="V136" i="5" s="1"/>
  <c r="C154" i="5"/>
  <c r="D154" i="5" s="1"/>
  <c r="O143" i="5" l="1"/>
  <c r="P143" i="5" s="1"/>
  <c r="M144" i="5"/>
  <c r="N144" i="5" s="1"/>
  <c r="C155" i="5"/>
  <c r="D155" i="5" s="1"/>
  <c r="Q141" i="5"/>
  <c r="R141" i="5" s="1"/>
  <c r="I146" i="5"/>
  <c r="J146" i="5" s="1"/>
  <c r="U137" i="5"/>
  <c r="V137" i="5" s="1"/>
  <c r="K145" i="5"/>
  <c r="L145" i="5" s="1"/>
  <c r="H147" i="5"/>
  <c r="G148" i="5" s="1"/>
  <c r="S138" i="5"/>
  <c r="T138" i="5" s="1"/>
  <c r="E154" i="5"/>
  <c r="F154" i="5" s="1"/>
  <c r="K146" i="5" l="1"/>
  <c r="L146" i="5" s="1"/>
  <c r="I147" i="5"/>
  <c r="J147" i="5" s="1"/>
  <c r="U138" i="5"/>
  <c r="V138" i="5" s="1"/>
  <c r="Q142" i="5"/>
  <c r="R142" i="5" s="1"/>
  <c r="C156" i="5"/>
  <c r="D156" i="5" s="1"/>
  <c r="H148" i="5"/>
  <c r="G149" i="5" s="1"/>
  <c r="O144" i="5"/>
  <c r="P144" i="5" s="1"/>
  <c r="E155" i="5"/>
  <c r="F155" i="5" s="1"/>
  <c r="M145" i="5"/>
  <c r="N145" i="5" s="1"/>
  <c r="S139" i="5"/>
  <c r="T139" i="5" s="1"/>
  <c r="Q143" i="5" l="1"/>
  <c r="R143" i="5" s="1"/>
  <c r="O145" i="5"/>
  <c r="P145" i="5" s="1"/>
  <c r="H149" i="5"/>
  <c r="G150" i="5" s="1"/>
  <c r="I148" i="5"/>
  <c r="J148" i="5" s="1"/>
  <c r="S140" i="5"/>
  <c r="T140" i="5" s="1"/>
  <c r="U139" i="5"/>
  <c r="V139" i="5" s="1"/>
  <c r="M146" i="5"/>
  <c r="N146" i="5" s="1"/>
  <c r="E156" i="5"/>
  <c r="F156" i="5" s="1"/>
  <c r="K147" i="5"/>
  <c r="L147" i="5" s="1"/>
  <c r="C157" i="5"/>
  <c r="D157" i="5" s="1"/>
  <c r="K148" i="5" l="1"/>
  <c r="L148" i="5" s="1"/>
  <c r="O146" i="5"/>
  <c r="P146" i="5" s="1"/>
  <c r="C158" i="5"/>
  <c r="D158" i="5" s="1"/>
  <c r="E157" i="5"/>
  <c r="F157" i="5" s="1"/>
  <c r="U140" i="5"/>
  <c r="V140" i="5" s="1"/>
  <c r="Q144" i="5"/>
  <c r="R144" i="5" s="1"/>
  <c r="I149" i="5"/>
  <c r="J149" i="5" s="1"/>
  <c r="M147" i="5"/>
  <c r="N147" i="5" s="1"/>
  <c r="H150" i="5"/>
  <c r="G151" i="5" s="1"/>
  <c r="S141" i="5"/>
  <c r="T141" i="5" s="1"/>
  <c r="E158" i="5" l="1"/>
  <c r="F158" i="5" s="1"/>
  <c r="M148" i="5"/>
  <c r="N148" i="5" s="1"/>
  <c r="I150" i="5"/>
  <c r="J150" i="5" s="1"/>
  <c r="Q145" i="5"/>
  <c r="R145" i="5" s="1"/>
  <c r="U141" i="5"/>
  <c r="V141" i="5" s="1"/>
  <c r="C159" i="5"/>
  <c r="D159" i="5" s="1"/>
  <c r="S142" i="5"/>
  <c r="T142" i="5" s="1"/>
  <c r="O147" i="5"/>
  <c r="P147" i="5" s="1"/>
  <c r="H151" i="5"/>
  <c r="G152" i="5" s="1"/>
  <c r="K149" i="5"/>
  <c r="L149" i="5" s="1"/>
  <c r="U142" i="5" l="1"/>
  <c r="V142" i="5" s="1"/>
  <c r="Q146" i="5"/>
  <c r="R146" i="5" s="1"/>
  <c r="K150" i="5"/>
  <c r="L150" i="5" s="1"/>
  <c r="H152" i="5"/>
  <c r="G153" i="5" s="1"/>
  <c r="O148" i="5"/>
  <c r="P148" i="5" s="1"/>
  <c r="M149" i="5"/>
  <c r="N149" i="5" s="1"/>
  <c r="C160" i="5"/>
  <c r="D160" i="5" s="1"/>
  <c r="S143" i="5"/>
  <c r="T143" i="5" s="1"/>
  <c r="I151" i="5"/>
  <c r="J151" i="5" s="1"/>
  <c r="E159" i="5"/>
  <c r="F159" i="5" s="1"/>
  <c r="K151" i="5" l="1"/>
  <c r="L151" i="5" s="1"/>
  <c r="C161" i="5"/>
  <c r="D161" i="5" s="1"/>
  <c r="M150" i="5"/>
  <c r="N150" i="5" s="1"/>
  <c r="E160" i="5"/>
  <c r="F160" i="5" s="1"/>
  <c r="I152" i="5"/>
  <c r="J152" i="5" s="1"/>
  <c r="Q147" i="5"/>
  <c r="R147" i="5" s="1"/>
  <c r="H153" i="5"/>
  <c r="G154" i="5" s="1"/>
  <c r="S144" i="5"/>
  <c r="T144" i="5" s="1"/>
  <c r="U143" i="5"/>
  <c r="V143" i="5" s="1"/>
  <c r="O149" i="5"/>
  <c r="P149" i="5" s="1"/>
  <c r="E161" i="5" l="1"/>
  <c r="F161" i="5" s="1"/>
  <c r="S145" i="5"/>
  <c r="T145" i="5" s="1"/>
  <c r="C162" i="5"/>
  <c r="D162" i="5" s="1"/>
  <c r="M151" i="5"/>
  <c r="N151" i="5" s="1"/>
  <c r="K152" i="5"/>
  <c r="L152" i="5" s="1"/>
  <c r="H154" i="5"/>
  <c r="G155" i="5" s="1"/>
  <c r="I153" i="5"/>
  <c r="J153" i="5" s="1"/>
  <c r="O150" i="5"/>
  <c r="P150" i="5" s="1"/>
  <c r="Q148" i="5"/>
  <c r="R148" i="5" s="1"/>
  <c r="U144" i="5"/>
  <c r="V144" i="5" s="1"/>
  <c r="I154" i="5" l="1"/>
  <c r="J154" i="5" s="1"/>
  <c r="O151" i="5"/>
  <c r="P151" i="5" s="1"/>
  <c r="K153" i="5"/>
  <c r="L153" i="5" s="1"/>
  <c r="C163" i="5"/>
  <c r="D163" i="5" s="1"/>
  <c r="S146" i="5"/>
  <c r="T146" i="5" s="1"/>
  <c r="H155" i="5"/>
  <c r="G156" i="5" s="1"/>
  <c r="M152" i="5"/>
  <c r="N152" i="5" s="1"/>
  <c r="U145" i="5"/>
  <c r="V145" i="5" s="1"/>
  <c r="Q149" i="5"/>
  <c r="R149" i="5" s="1"/>
  <c r="E162" i="5"/>
  <c r="F162" i="5" s="1"/>
  <c r="M153" i="5" l="1"/>
  <c r="N153" i="5" s="1"/>
  <c r="C164" i="5"/>
  <c r="D164" i="5" s="1"/>
  <c r="K154" i="5"/>
  <c r="L154" i="5" s="1"/>
  <c r="U146" i="5"/>
  <c r="V146" i="5" s="1"/>
  <c r="H156" i="5"/>
  <c r="G157" i="5" s="1"/>
  <c r="Q150" i="5"/>
  <c r="R150" i="5" s="1"/>
  <c r="O152" i="5"/>
  <c r="P152" i="5" s="1"/>
  <c r="I155" i="5"/>
  <c r="J155" i="5" s="1"/>
  <c r="E163" i="5"/>
  <c r="F163" i="5" s="1"/>
  <c r="S147" i="5"/>
  <c r="T147" i="5" s="1"/>
  <c r="U147" i="5" l="1"/>
  <c r="V147" i="5" s="1"/>
  <c r="I156" i="5"/>
  <c r="J156" i="5" s="1"/>
  <c r="S148" i="5"/>
  <c r="T148" i="5" s="1"/>
  <c r="K155" i="5"/>
  <c r="L155" i="5" s="1"/>
  <c r="O153" i="5"/>
  <c r="P153" i="5" s="1"/>
  <c r="H157" i="5"/>
  <c r="G158" i="5" s="1"/>
  <c r="C165" i="5"/>
  <c r="D165" i="5" s="1"/>
  <c r="M154" i="5"/>
  <c r="N154" i="5" s="1"/>
  <c r="Q151" i="5"/>
  <c r="R151" i="5" s="1"/>
  <c r="E164" i="5"/>
  <c r="F164" i="5" s="1"/>
  <c r="E165" i="5" l="1"/>
  <c r="F165" i="5" s="1"/>
  <c r="Q152" i="5"/>
  <c r="R152" i="5" s="1"/>
  <c r="M155" i="5"/>
  <c r="N155" i="5" s="1"/>
  <c r="C166" i="5"/>
  <c r="D166" i="5" s="1"/>
  <c r="H158" i="5"/>
  <c r="G159" i="5" s="1"/>
  <c r="O154" i="5"/>
  <c r="P154" i="5" s="1"/>
  <c r="K156" i="5"/>
  <c r="L156" i="5" s="1"/>
  <c r="S149" i="5"/>
  <c r="T149" i="5" s="1"/>
  <c r="I157" i="5"/>
  <c r="J157" i="5" s="1"/>
  <c r="U148" i="5"/>
  <c r="V148" i="5" s="1"/>
  <c r="C167" i="5" l="1"/>
  <c r="D167" i="5" s="1"/>
  <c r="S150" i="5"/>
  <c r="T150" i="5" s="1"/>
  <c r="O155" i="5"/>
  <c r="P155" i="5" s="1"/>
  <c r="H159" i="5"/>
  <c r="G160" i="5" s="1"/>
  <c r="E166" i="5"/>
  <c r="F166" i="5" s="1"/>
  <c r="M156" i="5"/>
  <c r="N156" i="5" s="1"/>
  <c r="U149" i="5"/>
  <c r="V149" i="5" s="1"/>
  <c r="Q153" i="5"/>
  <c r="R153" i="5" s="1"/>
  <c r="K157" i="5"/>
  <c r="L157" i="5" s="1"/>
  <c r="I158" i="5"/>
  <c r="J158" i="5" s="1"/>
  <c r="E167" i="5" l="1"/>
  <c r="F167" i="5" s="1"/>
  <c r="O156" i="5"/>
  <c r="P156" i="5" s="1"/>
  <c r="M157" i="5"/>
  <c r="N157" i="5" s="1"/>
  <c r="K158" i="5"/>
  <c r="L158" i="5" s="1"/>
  <c r="S151" i="5"/>
  <c r="T151" i="5" s="1"/>
  <c r="U150" i="5"/>
  <c r="V150" i="5" s="1"/>
  <c r="I159" i="5"/>
  <c r="J159" i="5" s="1"/>
  <c r="Q154" i="5"/>
  <c r="R154" i="5" s="1"/>
  <c r="C168" i="5"/>
  <c r="D168" i="5" s="1"/>
  <c r="H160" i="5"/>
  <c r="G161" i="5" s="1"/>
  <c r="K159" i="5" l="1"/>
  <c r="L159" i="5" s="1"/>
  <c r="M158" i="5"/>
  <c r="N158" i="5" s="1"/>
  <c r="C169" i="5"/>
  <c r="D169" i="5" s="1"/>
  <c r="I160" i="5"/>
  <c r="J160" i="5" s="1"/>
  <c r="U151" i="5"/>
  <c r="V151" i="5" s="1"/>
  <c r="S152" i="5"/>
  <c r="T152" i="5" s="1"/>
  <c r="Q155" i="5"/>
  <c r="R155" i="5" s="1"/>
  <c r="E168" i="5"/>
  <c r="F168" i="5" s="1"/>
  <c r="O157" i="5"/>
  <c r="P157" i="5" s="1"/>
  <c r="H161" i="5"/>
  <c r="G162" i="5" s="1"/>
  <c r="C170" i="5" l="1"/>
  <c r="D170" i="5" s="1"/>
  <c r="Q156" i="5"/>
  <c r="R156" i="5" s="1"/>
  <c r="U152" i="5"/>
  <c r="V152" i="5" s="1"/>
  <c r="O158" i="5"/>
  <c r="P158" i="5" s="1"/>
  <c r="M159" i="5"/>
  <c r="N159" i="5" s="1"/>
  <c r="I161" i="5"/>
  <c r="J161" i="5" s="1"/>
  <c r="E169" i="5"/>
  <c r="F169" i="5" s="1"/>
  <c r="K160" i="5"/>
  <c r="L160" i="5" s="1"/>
  <c r="H162" i="5"/>
  <c r="G163" i="5" s="1"/>
  <c r="S153" i="5"/>
  <c r="T153" i="5" s="1"/>
  <c r="M160" i="5" l="1"/>
  <c r="N160" i="5" s="1"/>
  <c r="K161" i="5"/>
  <c r="L161" i="5" s="1"/>
  <c r="U153" i="5"/>
  <c r="V153" i="5" s="1"/>
  <c r="E170" i="5"/>
  <c r="F170" i="5" s="1"/>
  <c r="O159" i="5"/>
  <c r="P159" i="5" s="1"/>
  <c r="Q157" i="5"/>
  <c r="R157" i="5" s="1"/>
  <c r="I162" i="5"/>
  <c r="J162" i="5" s="1"/>
  <c r="H163" i="5"/>
  <c r="G164" i="5" s="1"/>
  <c r="C171" i="5"/>
  <c r="D171" i="5" s="1"/>
  <c r="S154" i="5"/>
  <c r="T154" i="5" s="1"/>
  <c r="O160" i="5" l="1"/>
  <c r="P160" i="5" s="1"/>
  <c r="E171" i="5"/>
  <c r="F171" i="5" s="1"/>
  <c r="U154" i="5"/>
  <c r="V154" i="5" s="1"/>
  <c r="S155" i="5"/>
  <c r="T155" i="5" s="1"/>
  <c r="K162" i="5"/>
  <c r="L162" i="5" s="1"/>
  <c r="H164" i="5"/>
  <c r="G165" i="5" s="1"/>
  <c r="I163" i="5"/>
  <c r="J163" i="5" s="1"/>
  <c r="Q158" i="5"/>
  <c r="R158" i="5" s="1"/>
  <c r="C172" i="5"/>
  <c r="D172" i="5" s="1"/>
  <c r="M161" i="5"/>
  <c r="N161" i="5" s="1"/>
  <c r="I164" i="5" l="1"/>
  <c r="J164" i="5" s="1"/>
  <c r="M162" i="5"/>
  <c r="N162" i="5" s="1"/>
  <c r="K163" i="5"/>
  <c r="L163" i="5" s="1"/>
  <c r="S156" i="5"/>
  <c r="T156" i="5" s="1"/>
  <c r="U155" i="5"/>
  <c r="V155" i="5" s="1"/>
  <c r="E172" i="5"/>
  <c r="F172" i="5" s="1"/>
  <c r="O161" i="5"/>
  <c r="P161" i="5" s="1"/>
  <c r="C173" i="5"/>
  <c r="D173" i="5" s="1"/>
  <c r="Q159" i="5"/>
  <c r="R159" i="5" s="1"/>
  <c r="H165" i="5"/>
  <c r="G166" i="5" s="1"/>
  <c r="E173" i="5" l="1"/>
  <c r="F173" i="5" s="1"/>
  <c r="S157" i="5"/>
  <c r="T157" i="5" s="1"/>
  <c r="O162" i="5"/>
  <c r="P162" i="5" s="1"/>
  <c r="U156" i="5"/>
  <c r="V156" i="5" s="1"/>
  <c r="K164" i="5"/>
  <c r="L164" i="5" s="1"/>
  <c r="H166" i="5"/>
  <c r="G167" i="5" s="1"/>
  <c r="C174" i="5"/>
  <c r="D174" i="5" s="1"/>
  <c r="Q160" i="5"/>
  <c r="R160" i="5" s="1"/>
  <c r="I165" i="5"/>
  <c r="J165" i="5" s="1"/>
  <c r="M163" i="5"/>
  <c r="N163" i="5" s="1"/>
  <c r="H167" i="5" l="1"/>
  <c r="G168" i="5" s="1"/>
  <c r="K165" i="5"/>
  <c r="L165" i="5" s="1"/>
  <c r="U157" i="5"/>
  <c r="V157" i="5" s="1"/>
  <c r="M164" i="5"/>
  <c r="N164" i="5" s="1"/>
  <c r="O163" i="5"/>
  <c r="P163" i="5" s="1"/>
  <c r="I166" i="5"/>
  <c r="J166" i="5" s="1"/>
  <c r="S158" i="5"/>
  <c r="T158" i="5" s="1"/>
  <c r="Q161" i="5"/>
  <c r="R161" i="5" s="1"/>
  <c r="E174" i="5"/>
  <c r="F174" i="5" s="1"/>
  <c r="C175" i="5"/>
  <c r="D175" i="5" s="1"/>
  <c r="S159" i="5" l="1"/>
  <c r="T159" i="5" s="1"/>
  <c r="M165" i="5"/>
  <c r="N165" i="5" s="1"/>
  <c r="U158" i="5"/>
  <c r="V158" i="5" s="1"/>
  <c r="Q162" i="5"/>
  <c r="R162" i="5" s="1"/>
  <c r="O164" i="5"/>
  <c r="P164" i="5" s="1"/>
  <c r="K166" i="5"/>
  <c r="L166" i="5" s="1"/>
  <c r="H168" i="5"/>
  <c r="G169" i="5" s="1"/>
  <c r="I167" i="5"/>
  <c r="J167" i="5" s="1"/>
  <c r="E175" i="5"/>
  <c r="F175" i="5" s="1"/>
  <c r="C176" i="5"/>
  <c r="D176" i="5" s="1"/>
  <c r="Q163" i="5" l="1"/>
  <c r="R163" i="5" s="1"/>
  <c r="U159" i="5"/>
  <c r="V159" i="5" s="1"/>
  <c r="O165" i="5"/>
  <c r="P165" i="5" s="1"/>
  <c r="M166" i="5"/>
  <c r="N166" i="5" s="1"/>
  <c r="K167" i="5"/>
  <c r="L167" i="5" s="1"/>
  <c r="C177" i="5"/>
  <c r="D177" i="5" s="1"/>
  <c r="E176" i="5"/>
  <c r="F176" i="5" s="1"/>
  <c r="I168" i="5"/>
  <c r="J168" i="5" s="1"/>
  <c r="S160" i="5"/>
  <c r="T160" i="5" s="1"/>
  <c r="H169" i="5"/>
  <c r="G170" i="5" s="1"/>
  <c r="M167" i="5" l="1"/>
  <c r="N167" i="5" s="1"/>
  <c r="C178" i="5"/>
  <c r="D178" i="5" s="1"/>
  <c r="O166" i="5"/>
  <c r="P166" i="5" s="1"/>
  <c r="U160" i="5"/>
  <c r="V160" i="5" s="1"/>
  <c r="E177" i="5"/>
  <c r="F177" i="5" s="1"/>
  <c r="I169" i="5"/>
  <c r="J169" i="5" s="1"/>
  <c r="Q164" i="5"/>
  <c r="R164" i="5" s="1"/>
  <c r="H170" i="5"/>
  <c r="G171" i="5" s="1"/>
  <c r="S161" i="5"/>
  <c r="T161" i="5" s="1"/>
  <c r="K168" i="5"/>
  <c r="L168" i="5" s="1"/>
  <c r="I170" i="5" l="1"/>
  <c r="J170" i="5" s="1"/>
  <c r="E178" i="5"/>
  <c r="F178" i="5" s="1"/>
  <c r="S162" i="5"/>
  <c r="T162" i="5" s="1"/>
  <c r="C179" i="5"/>
  <c r="D179" i="5" s="1"/>
  <c r="Q165" i="5"/>
  <c r="R165" i="5" s="1"/>
  <c r="U161" i="5"/>
  <c r="V161" i="5" s="1"/>
  <c r="K169" i="5"/>
  <c r="L169" i="5" s="1"/>
  <c r="H171" i="5"/>
  <c r="G172" i="5" s="1"/>
  <c r="M168" i="5"/>
  <c r="N168" i="5" s="1"/>
  <c r="O167" i="5"/>
  <c r="P167" i="5" s="1"/>
  <c r="Q166" i="5" l="1"/>
  <c r="R166" i="5" s="1"/>
  <c r="M169" i="5"/>
  <c r="N169" i="5" s="1"/>
  <c r="U162" i="5"/>
  <c r="V162" i="5" s="1"/>
  <c r="C180" i="5"/>
  <c r="D180" i="5" s="1"/>
  <c r="H172" i="5"/>
  <c r="G173" i="5" s="1"/>
  <c r="K170" i="5"/>
  <c r="L170" i="5" s="1"/>
  <c r="S163" i="5"/>
  <c r="T163" i="5" s="1"/>
  <c r="O168" i="5"/>
  <c r="P168" i="5" s="1"/>
  <c r="E179" i="5"/>
  <c r="F179" i="5" s="1"/>
  <c r="I171" i="5"/>
  <c r="J171" i="5" s="1"/>
  <c r="I172" i="5" l="1"/>
  <c r="J172" i="5" s="1"/>
  <c r="U163" i="5"/>
  <c r="V163" i="5" s="1"/>
  <c r="S164" i="5"/>
  <c r="T164" i="5" s="1"/>
  <c r="H173" i="5"/>
  <c r="G174" i="5" s="1"/>
  <c r="M170" i="5"/>
  <c r="N170" i="5" s="1"/>
  <c r="K171" i="5"/>
  <c r="L171" i="5" s="1"/>
  <c r="O169" i="5"/>
  <c r="P169" i="5" s="1"/>
  <c r="Q167" i="5"/>
  <c r="R167" i="5" s="1"/>
  <c r="C181" i="5"/>
  <c r="D181" i="5" s="1"/>
  <c r="E180" i="5"/>
  <c r="F180" i="5" s="1"/>
  <c r="Q168" i="5" l="1"/>
  <c r="R168" i="5" s="1"/>
  <c r="O170" i="5"/>
  <c r="P170" i="5" s="1"/>
  <c r="K172" i="5"/>
  <c r="L172" i="5" s="1"/>
  <c r="M171" i="5"/>
  <c r="N171" i="5" s="1"/>
  <c r="H174" i="5"/>
  <c r="G175" i="5" s="1"/>
  <c r="U164" i="5"/>
  <c r="V164" i="5" s="1"/>
  <c r="I173" i="5"/>
  <c r="J173" i="5" s="1"/>
  <c r="C182" i="5"/>
  <c r="D182" i="5" s="1"/>
  <c r="S165" i="5"/>
  <c r="T165" i="5" s="1"/>
  <c r="E181" i="5"/>
  <c r="F181" i="5" s="1"/>
  <c r="H175" i="5" l="1"/>
  <c r="G176" i="5" s="1"/>
  <c r="S166" i="5"/>
  <c r="T166" i="5" s="1"/>
  <c r="C183" i="5"/>
  <c r="D183" i="5" s="1"/>
  <c r="O171" i="5"/>
  <c r="P171" i="5" s="1"/>
  <c r="M172" i="5"/>
  <c r="N172" i="5" s="1"/>
  <c r="I174" i="5"/>
  <c r="J174" i="5" s="1"/>
  <c r="Q169" i="5"/>
  <c r="R169" i="5" s="1"/>
  <c r="K173" i="5"/>
  <c r="L173" i="5" s="1"/>
  <c r="U165" i="5"/>
  <c r="V165" i="5" s="1"/>
  <c r="E182" i="5"/>
  <c r="F182" i="5" s="1"/>
  <c r="O172" i="5" l="1"/>
  <c r="P172" i="5" s="1"/>
  <c r="C184" i="5"/>
  <c r="D184" i="5" s="1"/>
  <c r="K174" i="5"/>
  <c r="L174" i="5" s="1"/>
  <c r="S167" i="5"/>
  <c r="T167" i="5" s="1"/>
  <c r="Q170" i="5"/>
  <c r="R170" i="5" s="1"/>
  <c r="H176" i="5"/>
  <c r="G177" i="5" s="1"/>
  <c r="E183" i="5"/>
  <c r="F183" i="5" s="1"/>
  <c r="I175" i="5"/>
  <c r="J175" i="5" s="1"/>
  <c r="U166" i="5"/>
  <c r="V166" i="5" s="1"/>
  <c r="M173" i="5"/>
  <c r="N173" i="5" s="1"/>
  <c r="E184" i="5" l="1"/>
  <c r="F184" i="5" s="1"/>
  <c r="H177" i="5"/>
  <c r="G178" i="5" s="1"/>
  <c r="Q171" i="5"/>
  <c r="R171" i="5" s="1"/>
  <c r="S168" i="5"/>
  <c r="T168" i="5" s="1"/>
  <c r="K175" i="5"/>
  <c r="L175" i="5" s="1"/>
  <c r="C185" i="5"/>
  <c r="D185" i="5" s="1"/>
  <c r="I176" i="5"/>
  <c r="J176" i="5" s="1"/>
  <c r="M174" i="5"/>
  <c r="N174" i="5" s="1"/>
  <c r="U167" i="5"/>
  <c r="V167" i="5" s="1"/>
  <c r="O173" i="5"/>
  <c r="P173" i="5" s="1"/>
  <c r="S169" i="5" l="1"/>
  <c r="T169" i="5" s="1"/>
  <c r="Q172" i="5"/>
  <c r="R172" i="5" s="1"/>
  <c r="M175" i="5"/>
  <c r="N175" i="5" s="1"/>
  <c r="H178" i="5"/>
  <c r="G179" i="5" s="1"/>
  <c r="C186" i="5"/>
  <c r="D186" i="5" s="1"/>
  <c r="U168" i="5"/>
  <c r="V168" i="5" s="1"/>
  <c r="E185" i="5"/>
  <c r="F185" i="5" s="1"/>
  <c r="I177" i="5"/>
  <c r="J177" i="5" s="1"/>
  <c r="O174" i="5"/>
  <c r="P174" i="5" s="1"/>
  <c r="K176" i="5"/>
  <c r="L176" i="5" s="1"/>
  <c r="H179" i="5" l="1"/>
  <c r="G180" i="5" s="1"/>
  <c r="O175" i="5"/>
  <c r="P175" i="5" s="1"/>
  <c r="I178" i="5"/>
  <c r="J178" i="5" s="1"/>
  <c r="C187" i="5"/>
  <c r="D187" i="5" s="1"/>
  <c r="S170" i="5"/>
  <c r="T170" i="5" s="1"/>
  <c r="M176" i="5"/>
  <c r="N176" i="5" s="1"/>
  <c r="E186" i="5"/>
  <c r="F186" i="5" s="1"/>
  <c r="U169" i="5"/>
  <c r="V169" i="5" s="1"/>
  <c r="Q173" i="5"/>
  <c r="R173" i="5" s="1"/>
  <c r="K177" i="5"/>
  <c r="L177" i="5" s="1"/>
  <c r="M177" i="5" l="1"/>
  <c r="N177" i="5" s="1"/>
  <c r="I179" i="5"/>
  <c r="J179" i="5" s="1"/>
  <c r="U170" i="5"/>
  <c r="V170" i="5" s="1"/>
  <c r="O176" i="5"/>
  <c r="P176" i="5" s="1"/>
  <c r="E187" i="5"/>
  <c r="F187" i="5" s="1"/>
  <c r="H180" i="5"/>
  <c r="G181" i="5" s="1"/>
  <c r="C188" i="5"/>
  <c r="D188" i="5" s="1"/>
  <c r="Q174" i="5"/>
  <c r="R174" i="5" s="1"/>
  <c r="S171" i="5"/>
  <c r="T171" i="5" s="1"/>
  <c r="K178" i="5"/>
  <c r="L178" i="5" s="1"/>
  <c r="E188" i="5" l="1"/>
  <c r="F188" i="5" s="1"/>
  <c r="O177" i="5"/>
  <c r="P177" i="5" s="1"/>
  <c r="K179" i="5"/>
  <c r="L179" i="5" s="1"/>
  <c r="U171" i="5"/>
  <c r="V171" i="5" s="1"/>
  <c r="S172" i="5"/>
  <c r="T172" i="5" s="1"/>
  <c r="I180" i="5"/>
  <c r="J180" i="5" s="1"/>
  <c r="C189" i="5"/>
  <c r="D189" i="5" s="1"/>
  <c r="Q175" i="5"/>
  <c r="R175" i="5" s="1"/>
  <c r="M178" i="5"/>
  <c r="N178" i="5" s="1"/>
  <c r="H181" i="5"/>
  <c r="G182" i="5" s="1"/>
  <c r="I181" i="5" l="1"/>
  <c r="J181" i="5" s="1"/>
  <c r="S173" i="5"/>
  <c r="T173" i="5" s="1"/>
  <c r="U172" i="5"/>
  <c r="V172" i="5" s="1"/>
  <c r="M179" i="5"/>
  <c r="N179" i="5" s="1"/>
  <c r="Q176" i="5"/>
  <c r="R176" i="5" s="1"/>
  <c r="O178" i="5"/>
  <c r="P178" i="5" s="1"/>
  <c r="E189" i="5"/>
  <c r="F189" i="5" s="1"/>
  <c r="K180" i="5"/>
  <c r="L180" i="5" s="1"/>
  <c r="C190" i="5"/>
  <c r="D190" i="5" s="1"/>
  <c r="H182" i="5"/>
  <c r="G183" i="5" s="1"/>
  <c r="O179" i="5" l="1"/>
  <c r="P179" i="5" s="1"/>
  <c r="Q177" i="5"/>
  <c r="R177" i="5" s="1"/>
  <c r="H183" i="5"/>
  <c r="G184" i="5" s="1"/>
  <c r="M180" i="5"/>
  <c r="N180" i="5" s="1"/>
  <c r="U173" i="5"/>
  <c r="V173" i="5" s="1"/>
  <c r="S174" i="5"/>
  <c r="T174" i="5" s="1"/>
  <c r="K181" i="5"/>
  <c r="L181" i="5" s="1"/>
  <c r="I182" i="5"/>
  <c r="J182" i="5" s="1"/>
  <c r="E190" i="5"/>
  <c r="F190" i="5" s="1"/>
  <c r="C191" i="5"/>
  <c r="D191" i="5" s="1"/>
  <c r="M181" i="5" l="1"/>
  <c r="N181" i="5" s="1"/>
  <c r="K182" i="5"/>
  <c r="L182" i="5" s="1"/>
  <c r="C192" i="5"/>
  <c r="D192" i="5" s="1"/>
  <c r="H184" i="5"/>
  <c r="G185" i="5" s="1"/>
  <c r="I183" i="5"/>
  <c r="J183" i="5" s="1"/>
  <c r="S175" i="5"/>
  <c r="T175" i="5" s="1"/>
  <c r="U174" i="5"/>
  <c r="V174" i="5" s="1"/>
  <c r="Q178" i="5"/>
  <c r="R178" i="5" s="1"/>
  <c r="O180" i="5"/>
  <c r="P180" i="5" s="1"/>
  <c r="E191" i="5"/>
  <c r="F191" i="5" s="1"/>
  <c r="H185" i="5" l="1"/>
  <c r="G186" i="5" s="1"/>
  <c r="C193" i="5"/>
  <c r="D193" i="5" s="1"/>
  <c r="E192" i="5"/>
  <c r="F192" i="5" s="1"/>
  <c r="Q179" i="5"/>
  <c r="R179" i="5" s="1"/>
  <c r="K183" i="5"/>
  <c r="L183" i="5" s="1"/>
  <c r="O181" i="5"/>
  <c r="P181" i="5" s="1"/>
  <c r="U175" i="5"/>
  <c r="V175" i="5" s="1"/>
  <c r="M182" i="5"/>
  <c r="N182" i="5" s="1"/>
  <c r="S176" i="5"/>
  <c r="T176" i="5" s="1"/>
  <c r="I184" i="5"/>
  <c r="J184" i="5" s="1"/>
  <c r="O182" i="5" l="1"/>
  <c r="P182" i="5" s="1"/>
  <c r="U176" i="5"/>
  <c r="V176" i="5" s="1"/>
  <c r="K184" i="5"/>
  <c r="L184" i="5" s="1"/>
  <c r="Q180" i="5"/>
  <c r="R180" i="5" s="1"/>
  <c r="C194" i="5"/>
  <c r="D194" i="5" s="1"/>
  <c r="S177" i="5"/>
  <c r="T177" i="5" s="1"/>
  <c r="H186" i="5"/>
  <c r="G187" i="5" s="1"/>
  <c r="E193" i="5"/>
  <c r="F193" i="5" s="1"/>
  <c r="M183" i="5"/>
  <c r="N183" i="5" s="1"/>
  <c r="I185" i="5"/>
  <c r="J185" i="5" s="1"/>
  <c r="H187" i="5" l="1"/>
  <c r="G188" i="5" s="1"/>
  <c r="S178" i="5"/>
  <c r="T178" i="5" s="1"/>
  <c r="O183" i="5"/>
  <c r="P183" i="5" s="1"/>
  <c r="E194" i="5"/>
  <c r="F194" i="5" s="1"/>
  <c r="C195" i="5"/>
  <c r="D195" i="5" s="1"/>
  <c r="Q181" i="5"/>
  <c r="R181" i="5" s="1"/>
  <c r="K185" i="5"/>
  <c r="L185" i="5" s="1"/>
  <c r="U177" i="5"/>
  <c r="V177" i="5" s="1"/>
  <c r="M184" i="5"/>
  <c r="N184" i="5" s="1"/>
  <c r="I186" i="5"/>
  <c r="J186" i="5" s="1"/>
  <c r="E195" i="5" l="1"/>
  <c r="F195" i="5" s="1"/>
  <c r="Q182" i="5"/>
  <c r="R182" i="5" s="1"/>
  <c r="C196" i="5"/>
  <c r="D196" i="5" s="1"/>
  <c r="I187" i="5"/>
  <c r="J187" i="5" s="1"/>
  <c r="O184" i="5"/>
  <c r="P184" i="5" s="1"/>
  <c r="M185" i="5"/>
  <c r="N185" i="5" s="1"/>
  <c r="S179" i="5"/>
  <c r="T179" i="5" s="1"/>
  <c r="U178" i="5"/>
  <c r="V178" i="5" s="1"/>
  <c r="K186" i="5"/>
  <c r="L186" i="5" s="1"/>
  <c r="H188" i="5"/>
  <c r="G189" i="5" s="1"/>
  <c r="O185" i="5" l="1"/>
  <c r="P185" i="5" s="1"/>
  <c r="H189" i="5"/>
  <c r="G190" i="5" s="1"/>
  <c r="K187" i="5"/>
  <c r="L187" i="5" s="1"/>
  <c r="Q183" i="5"/>
  <c r="R183" i="5" s="1"/>
  <c r="S180" i="5"/>
  <c r="T180" i="5" s="1"/>
  <c r="M186" i="5"/>
  <c r="N186" i="5" s="1"/>
  <c r="U179" i="5"/>
  <c r="V179" i="5" s="1"/>
  <c r="E196" i="5"/>
  <c r="F196" i="5" s="1"/>
  <c r="I188" i="5"/>
  <c r="J188" i="5" s="1"/>
  <c r="C197" i="5"/>
  <c r="D197" i="5" s="1"/>
  <c r="O186" i="5" l="1"/>
  <c r="P186" i="5" s="1"/>
  <c r="Q184" i="5"/>
  <c r="R184" i="5" s="1"/>
  <c r="I189" i="5"/>
  <c r="J189" i="5" s="1"/>
  <c r="U180" i="5"/>
  <c r="V180" i="5" s="1"/>
  <c r="M187" i="5"/>
  <c r="N187" i="5" s="1"/>
  <c r="E197" i="5"/>
  <c r="F197" i="5" s="1"/>
  <c r="H190" i="5"/>
  <c r="G191" i="5" s="1"/>
  <c r="K188" i="5"/>
  <c r="L188" i="5" s="1"/>
  <c r="C198" i="5"/>
  <c r="D198" i="5" s="1"/>
  <c r="S181" i="5"/>
  <c r="T181" i="5" s="1"/>
  <c r="H191" i="5" l="1"/>
  <c r="G192" i="5" s="1"/>
  <c r="K189" i="5"/>
  <c r="L189" i="5" s="1"/>
  <c r="E198" i="5"/>
  <c r="F198" i="5" s="1"/>
  <c r="M188" i="5"/>
  <c r="N188" i="5" s="1"/>
  <c r="U181" i="5"/>
  <c r="V181" i="5" s="1"/>
  <c r="S182" i="5"/>
  <c r="T182" i="5" s="1"/>
  <c r="I190" i="5"/>
  <c r="J190" i="5" s="1"/>
  <c r="Q185" i="5"/>
  <c r="R185" i="5" s="1"/>
  <c r="O187" i="5"/>
  <c r="P187" i="5" s="1"/>
  <c r="C199" i="5"/>
  <c r="D199" i="5" s="1"/>
  <c r="E199" i="5" l="1"/>
  <c r="F199" i="5" s="1"/>
  <c r="I191" i="5"/>
  <c r="J191" i="5" s="1"/>
  <c r="S183" i="5"/>
  <c r="T183" i="5" s="1"/>
  <c r="U182" i="5"/>
  <c r="V182" i="5" s="1"/>
  <c r="M189" i="5"/>
  <c r="N189" i="5" s="1"/>
  <c r="K190" i="5"/>
  <c r="L190" i="5" s="1"/>
  <c r="Q186" i="5"/>
  <c r="R186" i="5" s="1"/>
  <c r="O188" i="5"/>
  <c r="P188" i="5" s="1"/>
  <c r="H192" i="5"/>
  <c r="G193" i="5" s="1"/>
  <c r="C200" i="5"/>
  <c r="D200" i="5" s="1"/>
  <c r="H193" i="5" l="1"/>
  <c r="G194" i="5" s="1"/>
  <c r="M190" i="5"/>
  <c r="N190" i="5" s="1"/>
  <c r="U183" i="5"/>
  <c r="V183" i="5" s="1"/>
  <c r="C201" i="5"/>
  <c r="D201" i="5" s="1"/>
  <c r="O189" i="5"/>
  <c r="P189" i="5" s="1"/>
  <c r="I192" i="5"/>
  <c r="J192" i="5" s="1"/>
  <c r="Q187" i="5"/>
  <c r="R187" i="5" s="1"/>
  <c r="E200" i="5"/>
  <c r="F200" i="5" s="1"/>
  <c r="S184" i="5"/>
  <c r="T184" i="5" s="1"/>
  <c r="K191" i="5"/>
  <c r="L191" i="5" s="1"/>
  <c r="C202" i="5" l="1"/>
  <c r="D202" i="5" s="1"/>
  <c r="Q188" i="5"/>
  <c r="R188" i="5" s="1"/>
  <c r="I193" i="5"/>
  <c r="J193" i="5" s="1"/>
  <c r="U184" i="5"/>
  <c r="V184" i="5" s="1"/>
  <c r="S185" i="5"/>
  <c r="T185" i="5" s="1"/>
  <c r="M191" i="5"/>
  <c r="N191" i="5" s="1"/>
  <c r="E201" i="5"/>
  <c r="F201" i="5" s="1"/>
  <c r="H194" i="5"/>
  <c r="G195" i="5" s="1"/>
  <c r="O190" i="5"/>
  <c r="P190" i="5" s="1"/>
  <c r="K192" i="5"/>
  <c r="L192" i="5" s="1"/>
  <c r="H195" i="5" l="1"/>
  <c r="G196" i="5" s="1"/>
  <c r="M192" i="5"/>
  <c r="N192" i="5" s="1"/>
  <c r="S186" i="5"/>
  <c r="T186" i="5" s="1"/>
  <c r="U185" i="5"/>
  <c r="V185" i="5" s="1"/>
  <c r="K193" i="5"/>
  <c r="L193" i="5" s="1"/>
  <c r="O191" i="5"/>
  <c r="P191" i="5" s="1"/>
  <c r="Q189" i="5"/>
  <c r="R189" i="5" s="1"/>
  <c r="E202" i="5"/>
  <c r="F202" i="5" s="1"/>
  <c r="I194" i="5"/>
  <c r="J194" i="5" s="1"/>
  <c r="C203" i="5"/>
  <c r="D203" i="5" s="1"/>
  <c r="S187" i="5" l="1"/>
  <c r="T187" i="5" s="1"/>
  <c r="U186" i="5"/>
  <c r="V186" i="5" s="1"/>
  <c r="I195" i="5"/>
  <c r="J195" i="5" s="1"/>
  <c r="E203" i="5"/>
  <c r="F203" i="5" s="1"/>
  <c r="O192" i="5"/>
  <c r="P192" i="5" s="1"/>
  <c r="C204" i="5"/>
  <c r="D204" i="5" s="1"/>
  <c r="M193" i="5"/>
  <c r="N193" i="5" s="1"/>
  <c r="Q190" i="5"/>
  <c r="R190" i="5" s="1"/>
  <c r="K194" i="5"/>
  <c r="L194" i="5" s="1"/>
  <c r="H196" i="5"/>
  <c r="G197" i="5" s="1"/>
  <c r="C205" i="5" l="1"/>
  <c r="D205" i="5" s="1"/>
  <c r="I196" i="5"/>
  <c r="J196" i="5" s="1"/>
  <c r="O193" i="5"/>
  <c r="P193" i="5" s="1"/>
  <c r="E204" i="5"/>
  <c r="F204" i="5" s="1"/>
  <c r="H197" i="5"/>
  <c r="G198" i="5" s="1"/>
  <c r="K195" i="5"/>
  <c r="L195" i="5" s="1"/>
  <c r="U187" i="5"/>
  <c r="V187" i="5" s="1"/>
  <c r="Q191" i="5"/>
  <c r="R191" i="5" s="1"/>
  <c r="S188" i="5"/>
  <c r="T188" i="5" s="1"/>
  <c r="M194" i="5"/>
  <c r="N194" i="5" s="1"/>
  <c r="U188" i="5" l="1"/>
  <c r="V188" i="5" s="1"/>
  <c r="I197" i="5"/>
  <c r="J197" i="5" s="1"/>
  <c r="H198" i="5"/>
  <c r="G199" i="5" s="1"/>
  <c r="E205" i="5"/>
  <c r="F205" i="5" s="1"/>
  <c r="O194" i="5"/>
  <c r="P194" i="5" s="1"/>
  <c r="Q192" i="5"/>
  <c r="R192" i="5" s="1"/>
  <c r="C206" i="5"/>
  <c r="D206" i="5" s="1"/>
  <c r="M195" i="5"/>
  <c r="N195" i="5" s="1"/>
  <c r="S189" i="5"/>
  <c r="T189" i="5" s="1"/>
  <c r="K196" i="5"/>
  <c r="L196" i="5" s="1"/>
  <c r="S190" i="5" l="1"/>
  <c r="T190" i="5" s="1"/>
  <c r="K197" i="5"/>
  <c r="L197" i="5" s="1"/>
  <c r="E206" i="5"/>
  <c r="F206" i="5" s="1"/>
  <c r="H199" i="5"/>
  <c r="G200" i="5" s="1"/>
  <c r="Q193" i="5"/>
  <c r="R193" i="5" s="1"/>
  <c r="M196" i="5"/>
  <c r="N196" i="5" s="1"/>
  <c r="U189" i="5"/>
  <c r="V189" i="5" s="1"/>
  <c r="I198" i="5"/>
  <c r="J198" i="5" s="1"/>
  <c r="C207" i="5"/>
  <c r="D207" i="5" s="1"/>
  <c r="O195" i="5"/>
  <c r="P195" i="5" s="1"/>
  <c r="C208" i="5" l="1"/>
  <c r="D208" i="5" s="1"/>
  <c r="U190" i="5"/>
  <c r="V190" i="5" s="1"/>
  <c r="Q194" i="5"/>
  <c r="R194" i="5" s="1"/>
  <c r="O196" i="5"/>
  <c r="P196" i="5" s="1"/>
  <c r="I199" i="5"/>
  <c r="J199" i="5" s="1"/>
  <c r="M197" i="5"/>
  <c r="N197" i="5" s="1"/>
  <c r="S191" i="5"/>
  <c r="T191" i="5" s="1"/>
  <c r="H200" i="5"/>
  <c r="G201" i="5" s="1"/>
  <c r="E207" i="5"/>
  <c r="F207" i="5" s="1"/>
  <c r="K198" i="5"/>
  <c r="L198" i="5" s="1"/>
  <c r="S192" i="5" l="1"/>
  <c r="T192" i="5" s="1"/>
  <c r="O197" i="5"/>
  <c r="P197" i="5" s="1"/>
  <c r="U191" i="5"/>
  <c r="V191" i="5" s="1"/>
  <c r="I200" i="5"/>
  <c r="J200" i="5" s="1"/>
  <c r="K199" i="5"/>
  <c r="L199" i="5" s="1"/>
  <c r="Q195" i="5"/>
  <c r="R195" i="5" s="1"/>
  <c r="E208" i="5"/>
  <c r="F208" i="5" s="1"/>
  <c r="H201" i="5"/>
  <c r="G202" i="5" s="1"/>
  <c r="C209" i="5"/>
  <c r="D209" i="5" s="1"/>
  <c r="M198" i="5"/>
  <c r="N198" i="5" s="1"/>
  <c r="E209" i="5" l="1"/>
  <c r="F209" i="5" s="1"/>
  <c r="K200" i="5"/>
  <c r="L200" i="5" s="1"/>
  <c r="O198" i="5"/>
  <c r="P198" i="5" s="1"/>
  <c r="Q196" i="5"/>
  <c r="R196" i="5" s="1"/>
  <c r="M199" i="5"/>
  <c r="N199" i="5" s="1"/>
  <c r="I201" i="5"/>
  <c r="J201" i="5" s="1"/>
  <c r="S193" i="5"/>
  <c r="T193" i="5" s="1"/>
  <c r="H202" i="5"/>
  <c r="G203" i="5" s="1"/>
  <c r="U192" i="5"/>
  <c r="V192" i="5" s="1"/>
  <c r="C210" i="5"/>
  <c r="D210" i="5" s="1"/>
  <c r="C211" i="5" l="1"/>
  <c r="D211" i="5" s="1"/>
  <c r="S194" i="5"/>
  <c r="T194" i="5" s="1"/>
  <c r="M200" i="5"/>
  <c r="N200" i="5" s="1"/>
  <c r="Q197" i="5"/>
  <c r="R197" i="5" s="1"/>
  <c r="O199" i="5"/>
  <c r="P199" i="5" s="1"/>
  <c r="U193" i="5"/>
  <c r="V193" i="5" s="1"/>
  <c r="K201" i="5"/>
  <c r="L201" i="5" s="1"/>
  <c r="H203" i="5"/>
  <c r="G204" i="5" s="1"/>
  <c r="E210" i="5"/>
  <c r="F210" i="5" s="1"/>
  <c r="I202" i="5"/>
  <c r="J202" i="5" s="1"/>
  <c r="U194" i="5" l="1"/>
  <c r="V194" i="5" s="1"/>
  <c r="I203" i="5"/>
  <c r="J203" i="5" s="1"/>
  <c r="E211" i="5"/>
  <c r="F211" i="5" s="1"/>
  <c r="S195" i="5"/>
  <c r="T195" i="5" s="1"/>
  <c r="K202" i="5"/>
  <c r="L202" i="5" s="1"/>
  <c r="Q198" i="5"/>
  <c r="R198" i="5" s="1"/>
  <c r="M201" i="5"/>
  <c r="N201" i="5" s="1"/>
  <c r="H204" i="5"/>
  <c r="G205" i="5" s="1"/>
  <c r="C212" i="5"/>
  <c r="D212" i="5" s="1"/>
  <c r="O200" i="5"/>
  <c r="P200" i="5" s="1"/>
  <c r="Q199" i="5" l="1"/>
  <c r="R199" i="5" s="1"/>
  <c r="S196" i="5"/>
  <c r="T196" i="5" s="1"/>
  <c r="I204" i="5"/>
  <c r="J204" i="5" s="1"/>
  <c r="H205" i="5"/>
  <c r="G206" i="5" s="1"/>
  <c r="M202" i="5"/>
  <c r="N202" i="5" s="1"/>
  <c r="K203" i="5"/>
  <c r="L203" i="5" s="1"/>
  <c r="E212" i="5"/>
  <c r="F212" i="5" s="1"/>
  <c r="O201" i="5"/>
  <c r="P201" i="5" s="1"/>
  <c r="C213" i="5"/>
  <c r="D213" i="5" s="1"/>
  <c r="U195" i="5"/>
  <c r="V195" i="5" s="1"/>
  <c r="U196" i="5" l="1"/>
  <c r="V196" i="5" s="1"/>
  <c r="O202" i="5"/>
  <c r="P202" i="5" s="1"/>
  <c r="E213" i="5"/>
  <c r="F213" i="5" s="1"/>
  <c r="K204" i="5"/>
  <c r="L204" i="5" s="1"/>
  <c r="M203" i="5"/>
  <c r="N203" i="5" s="1"/>
  <c r="H206" i="5"/>
  <c r="G207" i="5" s="1"/>
  <c r="S197" i="5"/>
  <c r="T197" i="5" s="1"/>
  <c r="I205" i="5"/>
  <c r="J205" i="5" s="1"/>
  <c r="C214" i="5"/>
  <c r="D214" i="5" s="1"/>
  <c r="Q200" i="5"/>
  <c r="R200" i="5" s="1"/>
  <c r="E214" i="5" l="1"/>
  <c r="F214" i="5" s="1"/>
  <c r="H207" i="5"/>
  <c r="G208" i="5" s="1"/>
  <c r="K205" i="5"/>
  <c r="L205" i="5" s="1"/>
  <c r="Q201" i="5"/>
  <c r="R201" i="5" s="1"/>
  <c r="C215" i="5"/>
  <c r="D215" i="5" s="1"/>
  <c r="O203" i="5"/>
  <c r="P203" i="5" s="1"/>
  <c r="I206" i="5"/>
  <c r="J206" i="5" s="1"/>
  <c r="S198" i="5"/>
  <c r="T198" i="5" s="1"/>
  <c r="M204" i="5"/>
  <c r="N204" i="5" s="1"/>
  <c r="U197" i="5"/>
  <c r="V197" i="5" s="1"/>
  <c r="M205" i="5" l="1"/>
  <c r="N205" i="5" s="1"/>
  <c r="Q202" i="5"/>
  <c r="R202" i="5" s="1"/>
  <c r="S199" i="5"/>
  <c r="T199" i="5" s="1"/>
  <c r="K206" i="5"/>
  <c r="L206" i="5" s="1"/>
  <c r="H208" i="5"/>
  <c r="G209" i="5" s="1"/>
  <c r="O204" i="5"/>
  <c r="P204" i="5" s="1"/>
  <c r="E215" i="5"/>
  <c r="F215" i="5" s="1"/>
  <c r="I207" i="5"/>
  <c r="J207" i="5" s="1"/>
  <c r="U198" i="5"/>
  <c r="V198" i="5" s="1"/>
  <c r="C216" i="5"/>
  <c r="D216" i="5" s="1"/>
  <c r="K207" i="5" l="1"/>
  <c r="L207" i="5" s="1"/>
  <c r="I208" i="5"/>
  <c r="J208" i="5" s="1"/>
  <c r="Q203" i="5"/>
  <c r="R203" i="5" s="1"/>
  <c r="U199" i="5"/>
  <c r="V199" i="5" s="1"/>
  <c r="S200" i="5"/>
  <c r="T200" i="5" s="1"/>
  <c r="E216" i="5"/>
  <c r="F216" i="5" s="1"/>
  <c r="M206" i="5"/>
  <c r="N206" i="5" s="1"/>
  <c r="H209" i="5"/>
  <c r="G210" i="5" s="1"/>
  <c r="C217" i="5"/>
  <c r="D217" i="5" s="1"/>
  <c r="O205" i="5"/>
  <c r="P205" i="5" s="1"/>
  <c r="C218" i="5" l="1"/>
  <c r="D218" i="5" s="1"/>
  <c r="M207" i="5"/>
  <c r="N207" i="5" s="1"/>
  <c r="E217" i="5"/>
  <c r="F217" i="5" s="1"/>
  <c r="S201" i="5"/>
  <c r="T201" i="5" s="1"/>
  <c r="U200" i="5"/>
  <c r="V200" i="5" s="1"/>
  <c r="Q204" i="5"/>
  <c r="R204" i="5" s="1"/>
  <c r="H210" i="5"/>
  <c r="G211" i="5" s="1"/>
  <c r="K208" i="5"/>
  <c r="L208" i="5" s="1"/>
  <c r="O206" i="5"/>
  <c r="P206" i="5" s="1"/>
  <c r="I209" i="5"/>
  <c r="J209" i="5" s="1"/>
  <c r="K209" i="5" l="1"/>
  <c r="L209" i="5" s="1"/>
  <c r="H211" i="5"/>
  <c r="G212" i="5" s="1"/>
  <c r="Q205" i="5"/>
  <c r="R205" i="5" s="1"/>
  <c r="U201" i="5"/>
  <c r="V201" i="5" s="1"/>
  <c r="S202" i="5"/>
  <c r="T202" i="5" s="1"/>
  <c r="E218" i="5"/>
  <c r="F218" i="5" s="1"/>
  <c r="M208" i="5"/>
  <c r="N208" i="5" s="1"/>
  <c r="O207" i="5"/>
  <c r="P207" i="5" s="1"/>
  <c r="C219" i="5"/>
  <c r="D219" i="5" s="1"/>
  <c r="I210" i="5"/>
  <c r="J210" i="5" s="1"/>
  <c r="C220" i="5" l="1"/>
  <c r="D220" i="5" s="1"/>
  <c r="O208" i="5"/>
  <c r="P208" i="5" s="1"/>
  <c r="E219" i="5"/>
  <c r="F219" i="5" s="1"/>
  <c r="U202" i="5"/>
  <c r="V202" i="5" s="1"/>
  <c r="I211" i="5"/>
  <c r="J211" i="5" s="1"/>
  <c r="K210" i="5"/>
  <c r="L210" i="5" s="1"/>
  <c r="M209" i="5"/>
  <c r="N209" i="5" s="1"/>
  <c r="S203" i="5"/>
  <c r="T203" i="5" s="1"/>
  <c r="Q206" i="5"/>
  <c r="R206" i="5" s="1"/>
  <c r="H212" i="5"/>
  <c r="G213" i="5" s="1"/>
  <c r="K211" i="5" l="1"/>
  <c r="L211" i="5" s="1"/>
  <c r="U203" i="5"/>
  <c r="V203" i="5" s="1"/>
  <c r="E220" i="5"/>
  <c r="F220" i="5" s="1"/>
  <c r="O209" i="5"/>
  <c r="P209" i="5" s="1"/>
  <c r="S204" i="5"/>
  <c r="T204" i="5" s="1"/>
  <c r="M210" i="5"/>
  <c r="N210" i="5" s="1"/>
  <c r="Q207" i="5"/>
  <c r="R207" i="5" s="1"/>
  <c r="I212" i="5"/>
  <c r="J212" i="5" s="1"/>
  <c r="C221" i="5"/>
  <c r="D221" i="5" s="1"/>
  <c r="H213" i="5"/>
  <c r="G214" i="5" s="1"/>
  <c r="Q208" i="5" l="1"/>
  <c r="R208" i="5" s="1"/>
  <c r="S205" i="5"/>
  <c r="T205" i="5" s="1"/>
  <c r="O210" i="5"/>
  <c r="P210" i="5" s="1"/>
  <c r="E221" i="5"/>
  <c r="F221" i="5" s="1"/>
  <c r="C222" i="5"/>
  <c r="D222" i="5" s="1"/>
  <c r="U204" i="5"/>
  <c r="V204" i="5" s="1"/>
  <c r="I213" i="5"/>
  <c r="J213" i="5" s="1"/>
  <c r="K212" i="5"/>
  <c r="L212" i="5" s="1"/>
  <c r="H214" i="5"/>
  <c r="G215" i="5" s="1"/>
  <c r="M211" i="5"/>
  <c r="N211" i="5" s="1"/>
  <c r="U205" i="5" l="1"/>
  <c r="V205" i="5" s="1"/>
  <c r="C223" i="5"/>
  <c r="D223" i="5" s="1"/>
  <c r="E222" i="5"/>
  <c r="F222" i="5" s="1"/>
  <c r="M212" i="5"/>
  <c r="N212" i="5" s="1"/>
  <c r="H215" i="5"/>
  <c r="G216" i="5" s="1"/>
  <c r="K213" i="5"/>
  <c r="L213" i="5" s="1"/>
  <c r="S206" i="5"/>
  <c r="T206" i="5" s="1"/>
  <c r="Q209" i="5"/>
  <c r="R209" i="5" s="1"/>
  <c r="O211" i="5"/>
  <c r="P211" i="5" s="1"/>
  <c r="I214" i="5"/>
  <c r="J214" i="5" s="1"/>
  <c r="I215" i="5" l="1"/>
  <c r="J215" i="5" s="1"/>
  <c r="K214" i="5"/>
  <c r="L214" i="5" s="1"/>
  <c r="H216" i="5"/>
  <c r="G217" i="5" s="1"/>
  <c r="M213" i="5"/>
  <c r="N213" i="5" s="1"/>
  <c r="E223" i="5"/>
  <c r="F223" i="5" s="1"/>
  <c r="Q210" i="5"/>
  <c r="R210" i="5" s="1"/>
  <c r="S207" i="5"/>
  <c r="T207" i="5" s="1"/>
  <c r="C224" i="5"/>
  <c r="D224" i="5" s="1"/>
  <c r="U206" i="5"/>
  <c r="V206" i="5" s="1"/>
  <c r="O212" i="5"/>
  <c r="P212" i="5" s="1"/>
  <c r="E224" i="5" l="1"/>
  <c r="F224" i="5" s="1"/>
  <c r="M214" i="5"/>
  <c r="N214" i="5" s="1"/>
  <c r="H217" i="5"/>
  <c r="G218" i="5" s="1"/>
  <c r="C225" i="5"/>
  <c r="D225" i="5" s="1"/>
  <c r="K215" i="5"/>
  <c r="L215" i="5" s="1"/>
  <c r="I216" i="5"/>
  <c r="J216" i="5" s="1"/>
  <c r="S208" i="5"/>
  <c r="T208" i="5" s="1"/>
  <c r="O213" i="5"/>
  <c r="P213" i="5" s="1"/>
  <c r="Q211" i="5"/>
  <c r="R211" i="5" s="1"/>
  <c r="U207" i="5"/>
  <c r="V207" i="5" s="1"/>
  <c r="S209" i="5" l="1"/>
  <c r="T209" i="5" s="1"/>
  <c r="I217" i="5"/>
  <c r="J217" i="5" s="1"/>
  <c r="C226" i="5"/>
  <c r="D226" i="5" s="1"/>
  <c r="U208" i="5"/>
  <c r="V208" i="5" s="1"/>
  <c r="H218" i="5"/>
  <c r="G219" i="5" s="1"/>
  <c r="Q212" i="5"/>
  <c r="R212" i="5" s="1"/>
  <c r="M215" i="5"/>
  <c r="N215" i="5" s="1"/>
  <c r="O214" i="5"/>
  <c r="P214" i="5" s="1"/>
  <c r="E225" i="5"/>
  <c r="F225" i="5" s="1"/>
  <c r="K216" i="5"/>
  <c r="L216" i="5" s="1"/>
  <c r="M216" i="5" l="1"/>
  <c r="N216" i="5" s="1"/>
  <c r="H219" i="5"/>
  <c r="G220" i="5" s="1"/>
  <c r="I218" i="5"/>
  <c r="J218" i="5" s="1"/>
  <c r="O215" i="5"/>
  <c r="P215" i="5" s="1"/>
  <c r="Q213" i="5"/>
  <c r="R213" i="5" s="1"/>
  <c r="U209" i="5"/>
  <c r="V209" i="5" s="1"/>
  <c r="C227" i="5"/>
  <c r="D227" i="5" s="1"/>
  <c r="K217" i="5"/>
  <c r="L217" i="5" s="1"/>
  <c r="E226" i="5"/>
  <c r="F226" i="5" s="1"/>
  <c r="S210" i="5"/>
  <c r="T210" i="5" s="1"/>
  <c r="U210" i="5" l="1"/>
  <c r="V210" i="5" s="1"/>
  <c r="Q214" i="5"/>
  <c r="R214" i="5" s="1"/>
  <c r="O216" i="5"/>
  <c r="P216" i="5" s="1"/>
  <c r="S211" i="5"/>
  <c r="T211" i="5" s="1"/>
  <c r="E227" i="5"/>
  <c r="F227" i="5" s="1"/>
  <c r="K218" i="5"/>
  <c r="L218" i="5" s="1"/>
  <c r="M217" i="5"/>
  <c r="N217" i="5" s="1"/>
  <c r="I219" i="5"/>
  <c r="J219" i="5" s="1"/>
  <c r="H220" i="5"/>
  <c r="G221" i="5" s="1"/>
  <c r="C228" i="5"/>
  <c r="D228" i="5" s="1"/>
  <c r="E228" i="5" l="1"/>
  <c r="F228" i="5" s="1"/>
  <c r="K219" i="5"/>
  <c r="L219" i="5" s="1"/>
  <c r="S212" i="5"/>
  <c r="T212" i="5" s="1"/>
  <c r="Q215" i="5"/>
  <c r="R215" i="5" s="1"/>
  <c r="I220" i="5"/>
  <c r="J220" i="5" s="1"/>
  <c r="M218" i="5"/>
  <c r="N218" i="5" s="1"/>
  <c r="O217" i="5"/>
  <c r="P217" i="5" s="1"/>
  <c r="C229" i="5"/>
  <c r="D229" i="5" s="1"/>
  <c r="H221" i="5"/>
  <c r="G222" i="5" s="1"/>
  <c r="U211" i="5"/>
  <c r="V211" i="5" s="1"/>
  <c r="M219" i="5" l="1"/>
  <c r="N219" i="5" s="1"/>
  <c r="U212" i="5"/>
  <c r="V212" i="5" s="1"/>
  <c r="O218" i="5"/>
  <c r="P218" i="5" s="1"/>
  <c r="I221" i="5"/>
  <c r="J221" i="5" s="1"/>
  <c r="Q216" i="5"/>
  <c r="R216" i="5" s="1"/>
  <c r="S213" i="5"/>
  <c r="T213" i="5" s="1"/>
  <c r="H222" i="5"/>
  <c r="G223" i="5" s="1"/>
  <c r="C230" i="5"/>
  <c r="D230" i="5" s="1"/>
  <c r="E229" i="5"/>
  <c r="F229" i="5" s="1"/>
  <c r="K220" i="5"/>
  <c r="L220" i="5" s="1"/>
  <c r="S214" i="5" l="1"/>
  <c r="T214" i="5" s="1"/>
  <c r="H223" i="5"/>
  <c r="G224" i="5" s="1"/>
  <c r="I222" i="5"/>
  <c r="J222" i="5" s="1"/>
  <c r="O219" i="5"/>
  <c r="P219" i="5" s="1"/>
  <c r="U213" i="5"/>
  <c r="V213" i="5" s="1"/>
  <c r="K221" i="5"/>
  <c r="L221" i="5" s="1"/>
  <c r="C231" i="5"/>
  <c r="D231" i="5" s="1"/>
  <c r="M220" i="5"/>
  <c r="N220" i="5" s="1"/>
  <c r="E230" i="5"/>
  <c r="F230" i="5" s="1"/>
  <c r="Q217" i="5"/>
  <c r="R217" i="5" s="1"/>
  <c r="K222" i="5" l="1"/>
  <c r="L222" i="5" s="1"/>
  <c r="O220" i="5"/>
  <c r="P220" i="5" s="1"/>
  <c r="E231" i="5"/>
  <c r="F231" i="5" s="1"/>
  <c r="M221" i="5"/>
  <c r="N221" i="5" s="1"/>
  <c r="H224" i="5"/>
  <c r="G225" i="5" s="1"/>
  <c r="S215" i="5"/>
  <c r="T215" i="5" s="1"/>
  <c r="U214" i="5"/>
  <c r="V214" i="5" s="1"/>
  <c r="C232" i="5"/>
  <c r="D232" i="5" s="1"/>
  <c r="I223" i="5"/>
  <c r="J223" i="5" s="1"/>
  <c r="Q218" i="5"/>
  <c r="R218" i="5" s="1"/>
  <c r="H225" i="5" l="1"/>
  <c r="G226" i="5" s="1"/>
  <c r="Q219" i="5"/>
  <c r="R219" i="5" s="1"/>
  <c r="M222" i="5"/>
  <c r="N222" i="5" s="1"/>
  <c r="E232" i="5"/>
  <c r="F232" i="5" s="1"/>
  <c r="O221" i="5"/>
  <c r="P221" i="5" s="1"/>
  <c r="C233" i="5"/>
  <c r="D233" i="5" s="1"/>
  <c r="U215" i="5"/>
  <c r="V215" i="5" s="1"/>
  <c r="S216" i="5"/>
  <c r="T216" i="5" s="1"/>
  <c r="I224" i="5"/>
  <c r="J224" i="5" s="1"/>
  <c r="K223" i="5"/>
  <c r="L223" i="5" s="1"/>
  <c r="E233" i="5" l="1"/>
  <c r="F233" i="5" s="1"/>
  <c r="K224" i="5"/>
  <c r="L224" i="5" s="1"/>
  <c r="I225" i="5"/>
  <c r="J225" i="5" s="1"/>
  <c r="M223" i="5"/>
  <c r="N223" i="5" s="1"/>
  <c r="Q220" i="5"/>
  <c r="R220" i="5" s="1"/>
  <c r="S217" i="5"/>
  <c r="T217" i="5" s="1"/>
  <c r="U216" i="5"/>
  <c r="V216" i="5" s="1"/>
  <c r="H226" i="5"/>
  <c r="G227" i="5" s="1"/>
  <c r="C234" i="5"/>
  <c r="D234" i="5" s="1"/>
  <c r="O222" i="5"/>
  <c r="P222" i="5" s="1"/>
  <c r="U217" i="5" l="1"/>
  <c r="V217" i="5" s="1"/>
  <c r="Q221" i="5"/>
  <c r="R221" i="5" s="1"/>
  <c r="K225" i="5"/>
  <c r="L225" i="5" s="1"/>
  <c r="S218" i="5"/>
  <c r="T218" i="5" s="1"/>
  <c r="M224" i="5"/>
  <c r="N224" i="5" s="1"/>
  <c r="O223" i="5"/>
  <c r="P223" i="5" s="1"/>
  <c r="C235" i="5"/>
  <c r="D235" i="5" s="1"/>
  <c r="H227" i="5"/>
  <c r="G228" i="5" s="1"/>
  <c r="E234" i="5"/>
  <c r="F234" i="5" s="1"/>
  <c r="I226" i="5"/>
  <c r="J226" i="5" s="1"/>
  <c r="H228" i="5" l="1"/>
  <c r="G229" i="5" s="1"/>
  <c r="C236" i="5"/>
  <c r="D236" i="5" s="1"/>
  <c r="O224" i="5"/>
  <c r="P224" i="5" s="1"/>
  <c r="M225" i="5"/>
  <c r="N225" i="5" s="1"/>
  <c r="S219" i="5"/>
  <c r="T219" i="5" s="1"/>
  <c r="K226" i="5"/>
  <c r="L226" i="5" s="1"/>
  <c r="I227" i="5"/>
  <c r="J227" i="5" s="1"/>
  <c r="Q222" i="5"/>
  <c r="R222" i="5" s="1"/>
  <c r="E235" i="5"/>
  <c r="F235" i="5" s="1"/>
  <c r="U218" i="5"/>
  <c r="V218" i="5" s="1"/>
  <c r="S220" i="5" l="1"/>
  <c r="T220" i="5" s="1"/>
  <c r="E236" i="5"/>
  <c r="F236" i="5" s="1"/>
  <c r="I228" i="5"/>
  <c r="J228" i="5" s="1"/>
  <c r="K227" i="5"/>
  <c r="L227" i="5" s="1"/>
  <c r="M226" i="5"/>
  <c r="N226" i="5" s="1"/>
  <c r="U219" i="5"/>
  <c r="V219" i="5" s="1"/>
  <c r="O225" i="5"/>
  <c r="P225" i="5" s="1"/>
  <c r="C237" i="5"/>
  <c r="D237" i="5" s="1"/>
  <c r="H229" i="5"/>
  <c r="G230" i="5" s="1"/>
  <c r="Q223" i="5"/>
  <c r="R223" i="5" s="1"/>
  <c r="O226" i="5" l="1"/>
  <c r="P226" i="5" s="1"/>
  <c r="M227" i="5"/>
  <c r="N227" i="5" s="1"/>
  <c r="Q224" i="5"/>
  <c r="R224" i="5" s="1"/>
  <c r="I229" i="5"/>
  <c r="J229" i="5" s="1"/>
  <c r="E237" i="5"/>
  <c r="F237" i="5" s="1"/>
  <c r="C238" i="5"/>
  <c r="D238" i="5" s="1"/>
  <c r="U220" i="5"/>
  <c r="V220" i="5" s="1"/>
  <c r="K228" i="5"/>
  <c r="L228" i="5" s="1"/>
  <c r="S221" i="5"/>
  <c r="T221" i="5" s="1"/>
  <c r="H230" i="5"/>
  <c r="G231" i="5" s="1"/>
  <c r="U221" i="5" l="1"/>
  <c r="V221" i="5" s="1"/>
  <c r="K229" i="5"/>
  <c r="L229" i="5" s="1"/>
  <c r="C239" i="5"/>
  <c r="D239" i="5" s="1"/>
  <c r="E238" i="5"/>
  <c r="F238" i="5" s="1"/>
  <c r="I230" i="5"/>
  <c r="J230" i="5" s="1"/>
  <c r="Q225" i="5"/>
  <c r="R225" i="5" s="1"/>
  <c r="H231" i="5"/>
  <c r="G232" i="5" s="1"/>
  <c r="M228" i="5"/>
  <c r="N228" i="5" s="1"/>
  <c r="S222" i="5"/>
  <c r="T222" i="5" s="1"/>
  <c r="O227" i="5"/>
  <c r="P227" i="5" s="1"/>
  <c r="I231" i="5" l="1"/>
  <c r="J231" i="5" s="1"/>
  <c r="K230" i="5"/>
  <c r="L230" i="5" s="1"/>
  <c r="E239" i="5"/>
  <c r="F239" i="5" s="1"/>
  <c r="S223" i="5"/>
  <c r="T223" i="5" s="1"/>
  <c r="M229" i="5"/>
  <c r="N229" i="5" s="1"/>
  <c r="H232" i="5"/>
  <c r="G233" i="5" s="1"/>
  <c r="U222" i="5"/>
  <c r="V222" i="5" s="1"/>
  <c r="Q226" i="5"/>
  <c r="R226" i="5" s="1"/>
  <c r="C240" i="5"/>
  <c r="D240" i="5" s="1"/>
  <c r="O228" i="5"/>
  <c r="P228" i="5" s="1"/>
  <c r="H233" i="5" l="1"/>
  <c r="G234" i="5" s="1"/>
  <c r="C241" i="5"/>
  <c r="D241" i="5" s="1"/>
  <c r="M230" i="5"/>
  <c r="N230" i="5" s="1"/>
  <c r="S224" i="5"/>
  <c r="T224" i="5" s="1"/>
  <c r="O229" i="5"/>
  <c r="P229" i="5" s="1"/>
  <c r="Q227" i="5"/>
  <c r="R227" i="5" s="1"/>
  <c r="K231" i="5"/>
  <c r="L231" i="5" s="1"/>
  <c r="I232" i="5"/>
  <c r="J232" i="5" s="1"/>
  <c r="U223" i="5"/>
  <c r="V223" i="5" s="1"/>
  <c r="E240" i="5"/>
  <c r="F240" i="5" s="1"/>
  <c r="S225" i="5" l="1"/>
  <c r="T225" i="5" s="1"/>
  <c r="U224" i="5"/>
  <c r="V224" i="5" s="1"/>
  <c r="I233" i="5"/>
  <c r="J233" i="5" s="1"/>
  <c r="C242" i="5"/>
  <c r="D242" i="5" s="1"/>
  <c r="O230" i="5"/>
  <c r="P230" i="5" s="1"/>
  <c r="E241" i="5"/>
  <c r="F241" i="5" s="1"/>
  <c r="K232" i="5"/>
  <c r="L232" i="5" s="1"/>
  <c r="H234" i="5"/>
  <c r="G235" i="5" s="1"/>
  <c r="M231" i="5"/>
  <c r="N231" i="5" s="1"/>
  <c r="Q228" i="5"/>
  <c r="R228" i="5" s="1"/>
  <c r="C243" i="5" l="1"/>
  <c r="D243" i="5" s="1"/>
  <c r="I234" i="5"/>
  <c r="J234" i="5" s="1"/>
  <c r="U225" i="5"/>
  <c r="V225" i="5" s="1"/>
  <c r="Q229" i="5"/>
  <c r="R229" i="5" s="1"/>
  <c r="M232" i="5"/>
  <c r="N232" i="5" s="1"/>
  <c r="H235" i="5"/>
  <c r="G236" i="5" s="1"/>
  <c r="K233" i="5"/>
  <c r="L233" i="5" s="1"/>
  <c r="S226" i="5"/>
  <c r="T226" i="5" s="1"/>
  <c r="E242" i="5"/>
  <c r="F242" i="5" s="1"/>
  <c r="O231" i="5"/>
  <c r="P231" i="5" s="1"/>
  <c r="Q230" i="5" l="1"/>
  <c r="R230" i="5" s="1"/>
  <c r="K234" i="5"/>
  <c r="L234" i="5" s="1"/>
  <c r="M233" i="5"/>
  <c r="N233" i="5" s="1"/>
  <c r="U226" i="5"/>
  <c r="V226" i="5" s="1"/>
  <c r="E243" i="5"/>
  <c r="F243" i="5" s="1"/>
  <c r="I235" i="5"/>
  <c r="J235" i="5" s="1"/>
  <c r="S227" i="5"/>
  <c r="T227" i="5" s="1"/>
  <c r="C244" i="5"/>
  <c r="D244" i="5" s="1"/>
  <c r="H236" i="5"/>
  <c r="G237" i="5" s="1"/>
  <c r="O232" i="5"/>
  <c r="P232" i="5" s="1"/>
  <c r="I236" i="5" l="1"/>
  <c r="J236" i="5" s="1"/>
  <c r="C245" i="5"/>
  <c r="D245" i="5" s="1"/>
  <c r="S228" i="5"/>
  <c r="T228" i="5" s="1"/>
  <c r="E244" i="5"/>
  <c r="F244" i="5" s="1"/>
  <c r="U227" i="5"/>
  <c r="V227" i="5" s="1"/>
  <c r="M234" i="5"/>
  <c r="N234" i="5" s="1"/>
  <c r="O233" i="5"/>
  <c r="P233" i="5" s="1"/>
  <c r="K235" i="5"/>
  <c r="L235" i="5" s="1"/>
  <c r="H237" i="5"/>
  <c r="G238" i="5" s="1"/>
  <c r="Q231" i="5"/>
  <c r="R231" i="5" s="1"/>
  <c r="M235" i="5" l="1"/>
  <c r="N235" i="5" s="1"/>
  <c r="Q232" i="5"/>
  <c r="R232" i="5" s="1"/>
  <c r="S229" i="5"/>
  <c r="T229" i="5" s="1"/>
  <c r="H238" i="5"/>
  <c r="G239" i="5" s="1"/>
  <c r="C246" i="5"/>
  <c r="D246" i="5" s="1"/>
  <c r="O234" i="5"/>
  <c r="P234" i="5" s="1"/>
  <c r="E245" i="5"/>
  <c r="F245" i="5" s="1"/>
  <c r="K236" i="5"/>
  <c r="L236" i="5" s="1"/>
  <c r="I237" i="5"/>
  <c r="J237" i="5" s="1"/>
  <c r="U228" i="5"/>
  <c r="V228" i="5" s="1"/>
  <c r="O235" i="5" l="1"/>
  <c r="P235" i="5" s="1"/>
  <c r="C247" i="5"/>
  <c r="D247" i="5" s="1"/>
  <c r="H239" i="5"/>
  <c r="G240" i="5" s="1"/>
  <c r="U229" i="5"/>
  <c r="V229" i="5" s="1"/>
  <c r="S230" i="5"/>
  <c r="T230" i="5" s="1"/>
  <c r="I238" i="5"/>
  <c r="J238" i="5" s="1"/>
  <c r="Q233" i="5"/>
  <c r="R233" i="5" s="1"/>
  <c r="K237" i="5"/>
  <c r="L237" i="5" s="1"/>
  <c r="M236" i="5"/>
  <c r="N236" i="5" s="1"/>
  <c r="E246" i="5"/>
  <c r="F246" i="5" s="1"/>
  <c r="S231" i="5" l="1"/>
  <c r="T231" i="5" s="1"/>
  <c r="H240" i="5"/>
  <c r="G241" i="5" s="1"/>
  <c r="C248" i="5"/>
  <c r="D248" i="5" s="1"/>
  <c r="K238" i="5"/>
  <c r="L238" i="5" s="1"/>
  <c r="U230" i="5"/>
  <c r="V230" i="5" s="1"/>
  <c r="M237" i="5"/>
  <c r="N237" i="5" s="1"/>
  <c r="Q234" i="5"/>
  <c r="R234" i="5" s="1"/>
  <c r="E247" i="5"/>
  <c r="F247" i="5" s="1"/>
  <c r="I239" i="5"/>
  <c r="J239" i="5" s="1"/>
  <c r="O236" i="5"/>
  <c r="P236" i="5" s="1"/>
  <c r="K239" i="5" l="1"/>
  <c r="L239" i="5" s="1"/>
  <c r="I240" i="5"/>
  <c r="J240" i="5" s="1"/>
  <c r="E248" i="5"/>
  <c r="F248" i="5" s="1"/>
  <c r="U231" i="5"/>
  <c r="V231" i="5" s="1"/>
  <c r="C249" i="5"/>
  <c r="D249" i="5" s="1"/>
  <c r="H241" i="5"/>
  <c r="G242" i="5" s="1"/>
  <c r="Q235" i="5"/>
  <c r="R235" i="5" s="1"/>
  <c r="O237" i="5"/>
  <c r="P237" i="5" s="1"/>
  <c r="M238" i="5"/>
  <c r="N238" i="5" s="1"/>
  <c r="S232" i="5"/>
  <c r="T232" i="5" s="1"/>
  <c r="M239" i="5" l="1"/>
  <c r="N239" i="5" s="1"/>
  <c r="O238" i="5"/>
  <c r="P238" i="5" s="1"/>
  <c r="Q236" i="5"/>
  <c r="R236" i="5" s="1"/>
  <c r="H242" i="5"/>
  <c r="G243" i="5" s="1"/>
  <c r="U232" i="5"/>
  <c r="V232" i="5" s="1"/>
  <c r="E249" i="5"/>
  <c r="F249" i="5" s="1"/>
  <c r="I241" i="5"/>
  <c r="J241" i="5" s="1"/>
  <c r="K240" i="5"/>
  <c r="L240" i="5" s="1"/>
  <c r="S233" i="5"/>
  <c r="T233" i="5" s="1"/>
  <c r="C250" i="5"/>
  <c r="D250" i="5" s="1"/>
  <c r="C251" i="5" l="1"/>
  <c r="D251" i="5" s="1"/>
  <c r="S234" i="5"/>
  <c r="T234" i="5" s="1"/>
  <c r="K241" i="5"/>
  <c r="L241" i="5" s="1"/>
  <c r="I242" i="5"/>
  <c r="J242" i="5" s="1"/>
  <c r="E250" i="5"/>
  <c r="F250" i="5" s="1"/>
  <c r="U233" i="5"/>
  <c r="V233" i="5" s="1"/>
  <c r="H243" i="5"/>
  <c r="G244" i="5" s="1"/>
  <c r="Q237" i="5"/>
  <c r="R237" i="5" s="1"/>
  <c r="O239" i="5"/>
  <c r="P239" i="5" s="1"/>
  <c r="M240" i="5"/>
  <c r="N240" i="5" s="1"/>
  <c r="U234" i="5" l="1"/>
  <c r="V234" i="5" s="1"/>
  <c r="I243" i="5"/>
  <c r="J243" i="5" s="1"/>
  <c r="K242" i="5"/>
  <c r="L242" i="5" s="1"/>
  <c r="S235" i="5"/>
  <c r="T235" i="5" s="1"/>
  <c r="E251" i="5"/>
  <c r="F251" i="5" s="1"/>
  <c r="M241" i="5"/>
  <c r="N241" i="5" s="1"/>
  <c r="O240" i="5"/>
  <c r="P240" i="5" s="1"/>
  <c r="Q238" i="5"/>
  <c r="R238" i="5" s="1"/>
  <c r="C252" i="5"/>
  <c r="D252" i="5" s="1"/>
  <c r="H244" i="5"/>
  <c r="G245" i="5" s="1"/>
  <c r="Q239" i="5" l="1"/>
  <c r="R239" i="5" s="1"/>
  <c r="O241" i="5"/>
  <c r="P241" i="5" s="1"/>
  <c r="M242" i="5"/>
  <c r="N242" i="5" s="1"/>
  <c r="E252" i="5"/>
  <c r="F252" i="5" s="1"/>
  <c r="S236" i="5"/>
  <c r="T236" i="5" s="1"/>
  <c r="H245" i="5"/>
  <c r="G246" i="5" s="1"/>
  <c r="K243" i="5"/>
  <c r="L243" i="5" s="1"/>
  <c r="I244" i="5"/>
  <c r="J244" i="5" s="1"/>
  <c r="U235" i="5"/>
  <c r="V235" i="5" s="1"/>
  <c r="C253" i="5"/>
  <c r="D253" i="5" s="1"/>
  <c r="C254" i="5" l="1"/>
  <c r="D254" i="5" s="1"/>
  <c r="E253" i="5"/>
  <c r="F253" i="5" s="1"/>
  <c r="U236" i="5"/>
  <c r="V236" i="5" s="1"/>
  <c r="M243" i="5"/>
  <c r="N243" i="5" s="1"/>
  <c r="O242" i="5"/>
  <c r="P242" i="5" s="1"/>
  <c r="I245" i="5"/>
  <c r="J245" i="5" s="1"/>
  <c r="K244" i="5"/>
  <c r="L244" i="5" s="1"/>
  <c r="Q240" i="5"/>
  <c r="R240" i="5" s="1"/>
  <c r="H246" i="5"/>
  <c r="G247" i="5" s="1"/>
  <c r="S237" i="5"/>
  <c r="T237" i="5" s="1"/>
  <c r="I246" i="5" l="1"/>
  <c r="J246" i="5" s="1"/>
  <c r="M244" i="5"/>
  <c r="N244" i="5" s="1"/>
  <c r="S238" i="5"/>
  <c r="T238" i="5" s="1"/>
  <c r="H247" i="5"/>
  <c r="G248" i="5" s="1"/>
  <c r="E254" i="5"/>
  <c r="F254" i="5" s="1"/>
  <c r="K245" i="5"/>
  <c r="L245" i="5" s="1"/>
  <c r="O243" i="5"/>
  <c r="P243" i="5" s="1"/>
  <c r="U237" i="5"/>
  <c r="V237" i="5" s="1"/>
  <c r="C255" i="5"/>
  <c r="D255" i="5" s="1"/>
  <c r="Q241" i="5"/>
  <c r="R241" i="5" s="1"/>
  <c r="K246" i="5" l="1"/>
  <c r="L246" i="5" s="1"/>
  <c r="E255" i="5"/>
  <c r="F255" i="5" s="1"/>
  <c r="Q242" i="5"/>
  <c r="R242" i="5" s="1"/>
  <c r="S239" i="5"/>
  <c r="T239" i="5" s="1"/>
  <c r="U238" i="5"/>
  <c r="V238" i="5" s="1"/>
  <c r="M245" i="5"/>
  <c r="N245" i="5" s="1"/>
  <c r="I247" i="5"/>
  <c r="J247" i="5" s="1"/>
  <c r="H248" i="5"/>
  <c r="G249" i="5" s="1"/>
  <c r="C256" i="5"/>
  <c r="D256" i="5" s="1"/>
  <c r="O244" i="5"/>
  <c r="P244" i="5" s="1"/>
  <c r="C257" i="5" l="1"/>
  <c r="D257" i="5" s="1"/>
  <c r="H249" i="5"/>
  <c r="G250" i="5" s="1"/>
  <c r="I248" i="5"/>
  <c r="J248" i="5" s="1"/>
  <c r="U239" i="5"/>
  <c r="V239" i="5" s="1"/>
  <c r="S240" i="5"/>
  <c r="T240" i="5" s="1"/>
  <c r="O245" i="5"/>
  <c r="P245" i="5" s="1"/>
  <c r="Q243" i="5"/>
  <c r="R243" i="5" s="1"/>
  <c r="E256" i="5"/>
  <c r="F256" i="5" s="1"/>
  <c r="K247" i="5"/>
  <c r="L247" i="5" s="1"/>
  <c r="M246" i="5"/>
  <c r="N246" i="5" s="1"/>
  <c r="Q244" i="5" l="1"/>
  <c r="R244" i="5" s="1"/>
  <c r="O246" i="5"/>
  <c r="P246" i="5" s="1"/>
  <c r="S241" i="5"/>
  <c r="T241" i="5" s="1"/>
  <c r="U240" i="5"/>
  <c r="V240" i="5" s="1"/>
  <c r="M247" i="5"/>
  <c r="N247" i="5" s="1"/>
  <c r="I249" i="5"/>
  <c r="J249" i="5" s="1"/>
  <c r="H250" i="5"/>
  <c r="G251" i="5" s="1"/>
  <c r="E257" i="5"/>
  <c r="F257" i="5" s="1"/>
  <c r="K248" i="5"/>
  <c r="L248" i="5" s="1"/>
  <c r="C258" i="5"/>
  <c r="D258" i="5" s="1"/>
  <c r="C259" i="5" l="1"/>
  <c r="D259" i="5" s="1"/>
  <c r="U241" i="5"/>
  <c r="V241" i="5" s="1"/>
  <c r="K249" i="5"/>
  <c r="L249" i="5" s="1"/>
  <c r="S242" i="5"/>
  <c r="T242" i="5" s="1"/>
  <c r="E258" i="5"/>
  <c r="F258" i="5" s="1"/>
  <c r="O247" i="5"/>
  <c r="P247" i="5" s="1"/>
  <c r="H251" i="5"/>
  <c r="G252" i="5" s="1"/>
  <c r="Q245" i="5"/>
  <c r="R245" i="5" s="1"/>
  <c r="I250" i="5"/>
  <c r="J250" i="5" s="1"/>
  <c r="M248" i="5"/>
  <c r="N248" i="5" s="1"/>
  <c r="O248" i="5" l="1"/>
  <c r="P248" i="5" s="1"/>
  <c r="I251" i="5"/>
  <c r="J251" i="5" s="1"/>
  <c r="E259" i="5"/>
  <c r="F259" i="5" s="1"/>
  <c r="S243" i="5"/>
  <c r="T243" i="5" s="1"/>
  <c r="M249" i="5"/>
  <c r="N249" i="5" s="1"/>
  <c r="K250" i="5"/>
  <c r="L250" i="5" s="1"/>
  <c r="U242" i="5"/>
  <c r="V242" i="5" s="1"/>
  <c r="Q246" i="5"/>
  <c r="R246" i="5" s="1"/>
  <c r="C260" i="5"/>
  <c r="D260" i="5" s="1"/>
  <c r="H252" i="5"/>
  <c r="G253" i="5" s="1"/>
  <c r="C261" i="5" l="1"/>
  <c r="D261" i="5" s="1"/>
  <c r="Q247" i="5"/>
  <c r="R247" i="5" s="1"/>
  <c r="U243" i="5"/>
  <c r="V243" i="5" s="1"/>
  <c r="M250" i="5"/>
  <c r="N250" i="5" s="1"/>
  <c r="S244" i="5"/>
  <c r="T244" i="5" s="1"/>
  <c r="E260" i="5"/>
  <c r="F260" i="5" s="1"/>
  <c r="I252" i="5"/>
  <c r="J252" i="5" s="1"/>
  <c r="O249" i="5"/>
  <c r="P249" i="5" s="1"/>
  <c r="H253" i="5"/>
  <c r="G254" i="5" s="1"/>
  <c r="K251" i="5"/>
  <c r="L251" i="5" s="1"/>
  <c r="K252" i="5" l="1"/>
  <c r="L252" i="5" s="1"/>
  <c r="I253" i="5"/>
  <c r="J253" i="5" s="1"/>
  <c r="E261" i="5"/>
  <c r="F261" i="5" s="1"/>
  <c r="S245" i="5"/>
  <c r="T245" i="5" s="1"/>
  <c r="M251" i="5"/>
  <c r="N251" i="5" s="1"/>
  <c r="U244" i="5"/>
  <c r="V244" i="5" s="1"/>
  <c r="Q248" i="5"/>
  <c r="R248" i="5" s="1"/>
  <c r="O250" i="5"/>
  <c r="P250" i="5" s="1"/>
  <c r="H254" i="5"/>
  <c r="G255" i="5" s="1"/>
  <c r="C262" i="5"/>
  <c r="D262" i="5" s="1"/>
  <c r="O251" i="5" l="1"/>
  <c r="P251" i="5" s="1"/>
  <c r="Q249" i="5"/>
  <c r="R249" i="5" s="1"/>
  <c r="M252" i="5"/>
  <c r="N252" i="5" s="1"/>
  <c r="S246" i="5"/>
  <c r="T246" i="5" s="1"/>
  <c r="E262" i="5"/>
  <c r="F262" i="5" s="1"/>
  <c r="H255" i="5"/>
  <c r="G256" i="5" s="1"/>
  <c r="I254" i="5"/>
  <c r="J254" i="5" s="1"/>
  <c r="K253" i="5"/>
  <c r="L253" i="5" s="1"/>
  <c r="C263" i="5"/>
  <c r="D263" i="5" s="1"/>
  <c r="U245" i="5"/>
  <c r="V245" i="5" s="1"/>
  <c r="S247" i="5" l="1"/>
  <c r="T247" i="5" s="1"/>
  <c r="U246" i="5"/>
  <c r="V246" i="5" s="1"/>
  <c r="K254" i="5"/>
  <c r="L254" i="5" s="1"/>
  <c r="O252" i="5"/>
  <c r="P252" i="5" s="1"/>
  <c r="I255" i="5"/>
  <c r="J255" i="5" s="1"/>
  <c r="E263" i="5"/>
  <c r="F263" i="5" s="1"/>
  <c r="M253" i="5"/>
  <c r="N253" i="5" s="1"/>
  <c r="C264" i="5"/>
  <c r="D264" i="5" s="1"/>
  <c r="Q250" i="5"/>
  <c r="R250" i="5" s="1"/>
  <c r="H256" i="5"/>
  <c r="G257" i="5" s="1"/>
  <c r="E264" i="5" l="1"/>
  <c r="F264" i="5" s="1"/>
  <c r="H257" i="5"/>
  <c r="G258" i="5" s="1"/>
  <c r="O253" i="5"/>
  <c r="P253" i="5" s="1"/>
  <c r="C265" i="5"/>
  <c r="D265" i="5" s="1"/>
  <c r="U247" i="5"/>
  <c r="V247" i="5" s="1"/>
  <c r="S248" i="5"/>
  <c r="T248" i="5" s="1"/>
  <c r="M254" i="5"/>
  <c r="N254" i="5" s="1"/>
  <c r="K255" i="5"/>
  <c r="L255" i="5" s="1"/>
  <c r="Q251" i="5"/>
  <c r="R251" i="5" s="1"/>
  <c r="I256" i="5"/>
  <c r="J256" i="5" s="1"/>
  <c r="I257" i="5" l="1"/>
  <c r="J257" i="5" s="1"/>
  <c r="K256" i="5"/>
  <c r="L256" i="5" s="1"/>
  <c r="O254" i="5"/>
  <c r="P254" i="5" s="1"/>
  <c r="M255" i="5"/>
  <c r="N255" i="5" s="1"/>
  <c r="H258" i="5"/>
  <c r="G259" i="5" s="1"/>
  <c r="E265" i="5"/>
  <c r="F265" i="5" s="1"/>
  <c r="C266" i="5"/>
  <c r="D266" i="5" s="1"/>
  <c r="S249" i="5"/>
  <c r="T249" i="5" s="1"/>
  <c r="Q252" i="5"/>
  <c r="R252" i="5" s="1"/>
  <c r="U248" i="5"/>
  <c r="V248" i="5" s="1"/>
  <c r="O255" i="5" l="1"/>
  <c r="P255" i="5" s="1"/>
  <c r="C267" i="5"/>
  <c r="D267" i="5" s="1"/>
  <c r="U249" i="5"/>
  <c r="V249" i="5" s="1"/>
  <c r="M256" i="5"/>
  <c r="N256" i="5" s="1"/>
  <c r="S250" i="5"/>
  <c r="T250" i="5" s="1"/>
  <c r="K257" i="5"/>
  <c r="L257" i="5" s="1"/>
  <c r="I258" i="5"/>
  <c r="J258" i="5" s="1"/>
  <c r="E266" i="5"/>
  <c r="F266" i="5" s="1"/>
  <c r="Q253" i="5"/>
  <c r="R253" i="5" s="1"/>
  <c r="H259" i="5"/>
  <c r="G260" i="5" s="1"/>
  <c r="E267" i="5" l="1"/>
  <c r="F267" i="5" s="1"/>
  <c r="K258" i="5"/>
  <c r="L258" i="5" s="1"/>
  <c r="U250" i="5"/>
  <c r="V250" i="5" s="1"/>
  <c r="I259" i="5"/>
  <c r="J259" i="5" s="1"/>
  <c r="S251" i="5"/>
  <c r="T251" i="5" s="1"/>
  <c r="M257" i="5"/>
  <c r="N257" i="5" s="1"/>
  <c r="C268" i="5"/>
  <c r="D268" i="5" s="1"/>
  <c r="Q254" i="5"/>
  <c r="R254" i="5" s="1"/>
  <c r="O256" i="5"/>
  <c r="P256" i="5" s="1"/>
  <c r="H260" i="5"/>
  <c r="G261" i="5" s="1"/>
  <c r="H261" i="5" l="1"/>
  <c r="G262" i="5" s="1"/>
  <c r="K259" i="5"/>
  <c r="L259" i="5" s="1"/>
  <c r="C269" i="5"/>
  <c r="D269" i="5" s="1"/>
  <c r="I260" i="5"/>
  <c r="J260" i="5" s="1"/>
  <c r="O257" i="5"/>
  <c r="P257" i="5" s="1"/>
  <c r="Q255" i="5"/>
  <c r="R255" i="5" s="1"/>
  <c r="M258" i="5"/>
  <c r="N258" i="5" s="1"/>
  <c r="U251" i="5"/>
  <c r="V251" i="5" s="1"/>
  <c r="S252" i="5"/>
  <c r="T252" i="5" s="1"/>
  <c r="E268" i="5"/>
  <c r="F268" i="5" s="1"/>
  <c r="M259" i="5" l="1"/>
  <c r="N259" i="5" s="1"/>
  <c r="S253" i="5"/>
  <c r="T253" i="5" s="1"/>
  <c r="Q256" i="5"/>
  <c r="R256" i="5" s="1"/>
  <c r="O258" i="5"/>
  <c r="P258" i="5" s="1"/>
  <c r="I261" i="5"/>
  <c r="J261" i="5" s="1"/>
  <c r="C270" i="5"/>
  <c r="D270" i="5" s="1"/>
  <c r="E269" i="5"/>
  <c r="F269" i="5" s="1"/>
  <c r="K260" i="5"/>
  <c r="L260" i="5" s="1"/>
  <c r="U252" i="5"/>
  <c r="V252" i="5" s="1"/>
  <c r="H262" i="5"/>
  <c r="G263" i="5" s="1"/>
  <c r="O259" i="5" l="1"/>
  <c r="P259" i="5" s="1"/>
  <c r="S254" i="5"/>
  <c r="T254" i="5" s="1"/>
  <c r="K261" i="5"/>
  <c r="L261" i="5" s="1"/>
  <c r="E270" i="5"/>
  <c r="F270" i="5" s="1"/>
  <c r="C271" i="5"/>
  <c r="D271" i="5" s="1"/>
  <c r="I262" i="5"/>
  <c r="J262" i="5" s="1"/>
  <c r="Q257" i="5"/>
  <c r="R257" i="5" s="1"/>
  <c r="M260" i="5"/>
  <c r="N260" i="5" s="1"/>
  <c r="H263" i="5"/>
  <c r="G264" i="5" s="1"/>
  <c r="U253" i="5"/>
  <c r="V253" i="5" s="1"/>
  <c r="C272" i="5" l="1"/>
  <c r="D272" i="5" s="1"/>
  <c r="K262" i="5"/>
  <c r="L262" i="5" s="1"/>
  <c r="H264" i="5"/>
  <c r="G265" i="5" s="1"/>
  <c r="S255" i="5"/>
  <c r="T255" i="5" s="1"/>
  <c r="I263" i="5"/>
  <c r="J263" i="5" s="1"/>
  <c r="E271" i="5"/>
  <c r="F271" i="5" s="1"/>
  <c r="M261" i="5"/>
  <c r="N261" i="5" s="1"/>
  <c r="U254" i="5"/>
  <c r="V254" i="5" s="1"/>
  <c r="Q258" i="5"/>
  <c r="R258" i="5" s="1"/>
  <c r="O260" i="5"/>
  <c r="P260" i="5" s="1"/>
  <c r="M262" i="5" l="1"/>
  <c r="N262" i="5" s="1"/>
  <c r="S256" i="5"/>
  <c r="T256" i="5" s="1"/>
  <c r="K263" i="5"/>
  <c r="L263" i="5" s="1"/>
  <c r="E272" i="5"/>
  <c r="F272" i="5" s="1"/>
  <c r="O261" i="5"/>
  <c r="P261" i="5" s="1"/>
  <c r="H265" i="5"/>
  <c r="G266" i="5" s="1"/>
  <c r="U255" i="5"/>
  <c r="V255" i="5" s="1"/>
  <c r="C273" i="5"/>
  <c r="D273" i="5" s="1"/>
  <c r="Q259" i="5"/>
  <c r="R259" i="5" s="1"/>
  <c r="I264" i="5"/>
  <c r="J264" i="5" s="1"/>
  <c r="U256" i="5" l="1"/>
  <c r="V256" i="5" s="1"/>
  <c r="H266" i="5"/>
  <c r="G267" i="5" s="1"/>
  <c r="I265" i="5"/>
  <c r="J265" i="5" s="1"/>
  <c r="E273" i="5"/>
  <c r="F273" i="5" s="1"/>
  <c r="Q260" i="5"/>
  <c r="R260" i="5" s="1"/>
  <c r="K264" i="5"/>
  <c r="L264" i="5" s="1"/>
  <c r="S257" i="5"/>
  <c r="T257" i="5" s="1"/>
  <c r="M263" i="5"/>
  <c r="N263" i="5" s="1"/>
  <c r="C274" i="5"/>
  <c r="D274" i="5" s="1"/>
  <c r="O262" i="5"/>
  <c r="P262" i="5" s="1"/>
  <c r="M264" i="5" l="1"/>
  <c r="N264" i="5" s="1"/>
  <c r="S258" i="5"/>
  <c r="T258" i="5" s="1"/>
  <c r="Q261" i="5"/>
  <c r="R261" i="5" s="1"/>
  <c r="I266" i="5"/>
  <c r="J266" i="5" s="1"/>
  <c r="O263" i="5"/>
  <c r="P263" i="5" s="1"/>
  <c r="H267" i="5"/>
  <c r="G268" i="5" s="1"/>
  <c r="K265" i="5"/>
  <c r="L265" i="5" s="1"/>
  <c r="E274" i="5"/>
  <c r="F274" i="5" s="1"/>
  <c r="C275" i="5"/>
  <c r="D275" i="5" s="1"/>
  <c r="U257" i="5"/>
  <c r="V257" i="5" s="1"/>
  <c r="H268" i="5" l="1"/>
  <c r="G269" i="5" s="1"/>
  <c r="C276" i="5"/>
  <c r="D276" i="5" s="1"/>
  <c r="S259" i="5"/>
  <c r="T259" i="5" s="1"/>
  <c r="I267" i="5"/>
  <c r="J267" i="5" s="1"/>
  <c r="Q262" i="5"/>
  <c r="R262" i="5" s="1"/>
  <c r="E275" i="5"/>
  <c r="F275" i="5" s="1"/>
  <c r="M265" i="5"/>
  <c r="N265" i="5" s="1"/>
  <c r="O264" i="5"/>
  <c r="P264" i="5" s="1"/>
  <c r="K266" i="5"/>
  <c r="L266" i="5" s="1"/>
  <c r="U258" i="5"/>
  <c r="V258" i="5" s="1"/>
  <c r="E276" i="5" l="1"/>
  <c r="F276" i="5" s="1"/>
  <c r="M266" i="5"/>
  <c r="N266" i="5" s="1"/>
  <c r="U259" i="5"/>
  <c r="V259" i="5" s="1"/>
  <c r="K267" i="5"/>
  <c r="L267" i="5" s="1"/>
  <c r="C277" i="5"/>
  <c r="D277" i="5" s="1"/>
  <c r="Q263" i="5"/>
  <c r="R263" i="5" s="1"/>
  <c r="S260" i="5"/>
  <c r="T260" i="5" s="1"/>
  <c r="O265" i="5"/>
  <c r="P265" i="5" s="1"/>
  <c r="H269" i="5"/>
  <c r="G270" i="5" s="1"/>
  <c r="I268" i="5"/>
  <c r="J268" i="5" s="1"/>
  <c r="C278" i="5" l="1"/>
  <c r="D278" i="5" s="1"/>
  <c r="S261" i="5"/>
  <c r="T261" i="5" s="1"/>
  <c r="Q264" i="5"/>
  <c r="R264" i="5" s="1"/>
  <c r="I269" i="5"/>
  <c r="J269" i="5" s="1"/>
  <c r="K268" i="5"/>
  <c r="L268" i="5" s="1"/>
  <c r="U260" i="5"/>
  <c r="V260" i="5" s="1"/>
  <c r="M267" i="5"/>
  <c r="N267" i="5" s="1"/>
  <c r="E277" i="5"/>
  <c r="F277" i="5" s="1"/>
  <c r="O266" i="5"/>
  <c r="P266" i="5" s="1"/>
  <c r="H270" i="5"/>
  <c r="G271" i="5" s="1"/>
  <c r="U261" i="5" l="1"/>
  <c r="V261" i="5" s="1"/>
  <c r="K269" i="5"/>
  <c r="L269" i="5" s="1"/>
  <c r="I270" i="5"/>
  <c r="J270" i="5" s="1"/>
  <c r="Q265" i="5"/>
  <c r="R265" i="5" s="1"/>
  <c r="E278" i="5"/>
  <c r="F278" i="5" s="1"/>
  <c r="M268" i="5"/>
  <c r="N268" i="5" s="1"/>
  <c r="H271" i="5"/>
  <c r="G272" i="5" s="1"/>
  <c r="S262" i="5"/>
  <c r="T262" i="5" s="1"/>
  <c r="O267" i="5"/>
  <c r="P267" i="5" s="1"/>
  <c r="C279" i="5"/>
  <c r="D279" i="5" s="1"/>
  <c r="E279" i="5" l="1"/>
  <c r="F279" i="5" s="1"/>
  <c r="M269" i="5"/>
  <c r="N269" i="5" s="1"/>
  <c r="Q266" i="5"/>
  <c r="R266" i="5" s="1"/>
  <c r="C280" i="5"/>
  <c r="D280" i="5" s="1"/>
  <c r="I271" i="5"/>
  <c r="J271" i="5" s="1"/>
  <c r="O268" i="5"/>
  <c r="P268" i="5" s="1"/>
  <c r="K270" i="5"/>
  <c r="L270" i="5" s="1"/>
  <c r="S263" i="5"/>
  <c r="T263" i="5" s="1"/>
  <c r="U262" i="5"/>
  <c r="V262" i="5" s="1"/>
  <c r="H272" i="5"/>
  <c r="G273" i="5" s="1"/>
  <c r="I272" i="5" l="1"/>
  <c r="J272" i="5" s="1"/>
  <c r="C281" i="5"/>
  <c r="D281" i="5" s="1"/>
  <c r="O269" i="5"/>
  <c r="P269" i="5" s="1"/>
  <c r="H273" i="5"/>
  <c r="G274" i="5" s="1"/>
  <c r="Q267" i="5"/>
  <c r="R267" i="5" s="1"/>
  <c r="U263" i="5"/>
  <c r="V263" i="5" s="1"/>
  <c r="M270" i="5"/>
  <c r="N270" i="5" s="1"/>
  <c r="S264" i="5"/>
  <c r="T264" i="5" s="1"/>
  <c r="E280" i="5"/>
  <c r="F280" i="5" s="1"/>
  <c r="K271" i="5"/>
  <c r="L271" i="5" s="1"/>
  <c r="O270" i="5" l="1"/>
  <c r="P270" i="5" s="1"/>
  <c r="U264" i="5"/>
  <c r="V264" i="5" s="1"/>
  <c r="S265" i="5"/>
  <c r="T265" i="5" s="1"/>
  <c r="C282" i="5"/>
  <c r="D282" i="5" s="1"/>
  <c r="E281" i="5"/>
  <c r="F281" i="5" s="1"/>
  <c r="M271" i="5"/>
  <c r="N271" i="5" s="1"/>
  <c r="I273" i="5"/>
  <c r="J273" i="5" s="1"/>
  <c r="Q268" i="5"/>
  <c r="R268" i="5" s="1"/>
  <c r="H274" i="5"/>
  <c r="G275" i="5" s="1"/>
  <c r="K272" i="5"/>
  <c r="L272" i="5" s="1"/>
  <c r="I274" i="5" l="1"/>
  <c r="J274" i="5" s="1"/>
  <c r="S266" i="5"/>
  <c r="T266" i="5" s="1"/>
  <c r="M272" i="5"/>
  <c r="N272" i="5" s="1"/>
  <c r="C283" i="5"/>
  <c r="D283" i="5" s="1"/>
  <c r="H275" i="5"/>
  <c r="G276" i="5" s="1"/>
  <c r="U265" i="5"/>
  <c r="V265" i="5" s="1"/>
  <c r="K273" i="5"/>
  <c r="L273" i="5" s="1"/>
  <c r="Q269" i="5"/>
  <c r="R269" i="5" s="1"/>
  <c r="O271" i="5"/>
  <c r="P271" i="5" s="1"/>
  <c r="E282" i="5"/>
  <c r="F282" i="5" s="1"/>
  <c r="U266" i="5" l="1"/>
  <c r="V266" i="5" s="1"/>
  <c r="H276" i="5"/>
  <c r="G277" i="5" s="1"/>
  <c r="O272" i="5"/>
  <c r="P272" i="5" s="1"/>
  <c r="Q270" i="5"/>
  <c r="R270" i="5" s="1"/>
  <c r="S267" i="5"/>
  <c r="T267" i="5" s="1"/>
  <c r="E283" i="5"/>
  <c r="F283" i="5" s="1"/>
  <c r="M273" i="5"/>
  <c r="N273" i="5" s="1"/>
  <c r="I275" i="5"/>
  <c r="J275" i="5" s="1"/>
  <c r="K274" i="5"/>
  <c r="L274" i="5" s="1"/>
  <c r="C284" i="5"/>
  <c r="D284" i="5" s="1"/>
  <c r="I276" i="5" l="1"/>
  <c r="J276" i="5" s="1"/>
  <c r="M274" i="5"/>
  <c r="N274" i="5" s="1"/>
  <c r="E284" i="5"/>
  <c r="F284" i="5" s="1"/>
  <c r="S268" i="5"/>
  <c r="T268" i="5" s="1"/>
  <c r="Q271" i="5"/>
  <c r="R271" i="5" s="1"/>
  <c r="C285" i="5"/>
  <c r="D285" i="5" s="1"/>
  <c r="O273" i="5"/>
  <c r="P273" i="5" s="1"/>
  <c r="H277" i="5"/>
  <c r="G278" i="5" s="1"/>
  <c r="U267" i="5"/>
  <c r="V267" i="5" s="1"/>
  <c r="K275" i="5"/>
  <c r="L275" i="5" s="1"/>
  <c r="S269" i="5" l="1"/>
  <c r="T269" i="5" s="1"/>
  <c r="K276" i="5"/>
  <c r="L276" i="5" s="1"/>
  <c r="E285" i="5"/>
  <c r="F285" i="5" s="1"/>
  <c r="H278" i="5"/>
  <c r="G279" i="5" s="1"/>
  <c r="M275" i="5"/>
  <c r="N275" i="5" s="1"/>
  <c r="O274" i="5"/>
  <c r="P274" i="5" s="1"/>
  <c r="I277" i="5"/>
  <c r="J277" i="5" s="1"/>
  <c r="C286" i="5"/>
  <c r="D286" i="5" s="1"/>
  <c r="Q272" i="5"/>
  <c r="R272" i="5" s="1"/>
  <c r="U268" i="5"/>
  <c r="V268" i="5" s="1"/>
  <c r="O275" i="5" l="1"/>
  <c r="P275" i="5" s="1"/>
  <c r="M276" i="5"/>
  <c r="N276" i="5" s="1"/>
  <c r="H279" i="5"/>
  <c r="G280" i="5" s="1"/>
  <c r="U269" i="5"/>
  <c r="V269" i="5" s="1"/>
  <c r="E286" i="5"/>
  <c r="F286" i="5" s="1"/>
  <c r="Q273" i="5"/>
  <c r="R273" i="5" s="1"/>
  <c r="K277" i="5"/>
  <c r="L277" i="5" s="1"/>
  <c r="C287" i="5"/>
  <c r="D287" i="5" s="1"/>
  <c r="S270" i="5"/>
  <c r="T270" i="5" s="1"/>
  <c r="I278" i="5"/>
  <c r="J278" i="5" s="1"/>
  <c r="I279" i="5" l="1"/>
  <c r="J279" i="5" s="1"/>
  <c r="U270" i="5"/>
  <c r="V270" i="5" s="1"/>
  <c r="M277" i="5"/>
  <c r="N277" i="5" s="1"/>
  <c r="K278" i="5"/>
  <c r="L278" i="5" s="1"/>
  <c r="Q274" i="5"/>
  <c r="R274" i="5" s="1"/>
  <c r="E287" i="5"/>
  <c r="F287" i="5" s="1"/>
  <c r="H280" i="5"/>
  <c r="G281" i="5" s="1"/>
  <c r="S271" i="5"/>
  <c r="T271" i="5" s="1"/>
  <c r="O276" i="5"/>
  <c r="P276" i="5" s="1"/>
  <c r="C288" i="5"/>
  <c r="D288" i="5" s="1"/>
  <c r="S272" i="5" l="1"/>
  <c r="T272" i="5" s="1"/>
  <c r="H281" i="5"/>
  <c r="G282" i="5" s="1"/>
  <c r="E288" i="5"/>
  <c r="F288" i="5" s="1"/>
  <c r="Q275" i="5"/>
  <c r="R275" i="5" s="1"/>
  <c r="K279" i="5"/>
  <c r="L279" i="5" s="1"/>
  <c r="M278" i="5"/>
  <c r="N278" i="5" s="1"/>
  <c r="C289" i="5"/>
  <c r="D289" i="5" s="1"/>
  <c r="U271" i="5"/>
  <c r="V271" i="5" s="1"/>
  <c r="O277" i="5"/>
  <c r="P277" i="5" s="1"/>
  <c r="I280" i="5"/>
  <c r="J280" i="5" s="1"/>
  <c r="U272" i="5" l="1"/>
  <c r="V272" i="5" s="1"/>
  <c r="C290" i="5"/>
  <c r="D290" i="5" s="1"/>
  <c r="M279" i="5"/>
  <c r="N279" i="5" s="1"/>
  <c r="K280" i="5"/>
  <c r="L280" i="5" s="1"/>
  <c r="Q276" i="5"/>
  <c r="R276" i="5" s="1"/>
  <c r="E289" i="5"/>
  <c r="F289" i="5" s="1"/>
  <c r="I281" i="5"/>
  <c r="J281" i="5" s="1"/>
  <c r="H282" i="5"/>
  <c r="G283" i="5" s="1"/>
  <c r="O278" i="5"/>
  <c r="P278" i="5" s="1"/>
  <c r="S273" i="5"/>
  <c r="T273" i="5" s="1"/>
  <c r="I282" i="5" l="1"/>
  <c r="J282" i="5" s="1"/>
  <c r="Q277" i="5"/>
  <c r="R277" i="5" s="1"/>
  <c r="K281" i="5"/>
  <c r="L281" i="5" s="1"/>
  <c r="S274" i="5"/>
  <c r="T274" i="5" s="1"/>
  <c r="M280" i="5"/>
  <c r="N280" i="5" s="1"/>
  <c r="O279" i="5"/>
  <c r="P279" i="5" s="1"/>
  <c r="C291" i="5"/>
  <c r="D291" i="5" s="1"/>
  <c r="H283" i="5"/>
  <c r="G284" i="5" s="1"/>
  <c r="U273" i="5"/>
  <c r="V273" i="5" s="1"/>
  <c r="E290" i="5"/>
  <c r="F290" i="5" s="1"/>
  <c r="M281" i="5" l="1"/>
  <c r="N281" i="5" s="1"/>
  <c r="K282" i="5"/>
  <c r="L282" i="5" s="1"/>
  <c r="Q278" i="5"/>
  <c r="R278" i="5" s="1"/>
  <c r="O280" i="5"/>
  <c r="P280" i="5" s="1"/>
  <c r="S275" i="5"/>
  <c r="T275" i="5" s="1"/>
  <c r="E291" i="5"/>
  <c r="F291" i="5" s="1"/>
  <c r="U274" i="5"/>
  <c r="V274" i="5" s="1"/>
  <c r="H284" i="5"/>
  <c r="G285" i="5" s="1"/>
  <c r="I283" i="5"/>
  <c r="J283" i="5" s="1"/>
  <c r="C292" i="5"/>
  <c r="D292" i="5" s="1"/>
  <c r="C293" i="5" l="1"/>
  <c r="D293" i="5" s="1"/>
  <c r="U275" i="5"/>
  <c r="V275" i="5" s="1"/>
  <c r="E292" i="5"/>
  <c r="F292" i="5" s="1"/>
  <c r="S276" i="5"/>
  <c r="T276" i="5" s="1"/>
  <c r="Q279" i="5"/>
  <c r="R279" i="5" s="1"/>
  <c r="K283" i="5"/>
  <c r="L283" i="5" s="1"/>
  <c r="H285" i="5"/>
  <c r="G286" i="5" s="1"/>
  <c r="M282" i="5"/>
  <c r="N282" i="5" s="1"/>
  <c r="I284" i="5"/>
  <c r="J284" i="5" s="1"/>
  <c r="O281" i="5"/>
  <c r="P281" i="5" s="1"/>
  <c r="S277" i="5" l="1"/>
  <c r="T277" i="5" s="1"/>
  <c r="E293" i="5"/>
  <c r="F293" i="5" s="1"/>
  <c r="U276" i="5"/>
  <c r="V276" i="5" s="1"/>
  <c r="K284" i="5"/>
  <c r="L284" i="5" s="1"/>
  <c r="Q280" i="5"/>
  <c r="R280" i="5" s="1"/>
  <c r="O282" i="5"/>
  <c r="P282" i="5" s="1"/>
  <c r="I285" i="5"/>
  <c r="J285" i="5" s="1"/>
  <c r="M283" i="5"/>
  <c r="N283" i="5" s="1"/>
  <c r="C294" i="5"/>
  <c r="D294" i="5" s="1"/>
  <c r="H286" i="5"/>
  <c r="G287" i="5" s="1"/>
  <c r="E294" i="5" l="1"/>
  <c r="F294" i="5" s="1"/>
  <c r="O283" i="5"/>
  <c r="P283" i="5" s="1"/>
  <c r="H287" i="5"/>
  <c r="G288" i="5" s="1"/>
  <c r="K285" i="5"/>
  <c r="L285" i="5" s="1"/>
  <c r="U277" i="5"/>
  <c r="V277" i="5" s="1"/>
  <c r="M284" i="5"/>
  <c r="N284" i="5" s="1"/>
  <c r="S278" i="5"/>
  <c r="T278" i="5" s="1"/>
  <c r="Q281" i="5"/>
  <c r="R281" i="5" s="1"/>
  <c r="I286" i="5"/>
  <c r="J286" i="5" s="1"/>
  <c r="C295" i="5"/>
  <c r="D295" i="5" s="1"/>
  <c r="Q282" i="5" l="1"/>
  <c r="R282" i="5" s="1"/>
  <c r="C296" i="5"/>
  <c r="D296" i="5" s="1"/>
  <c r="I287" i="5"/>
  <c r="J287" i="5" s="1"/>
  <c r="S279" i="5"/>
  <c r="T279" i="5" s="1"/>
  <c r="M285" i="5"/>
  <c r="N285" i="5" s="1"/>
  <c r="U278" i="5"/>
  <c r="V278" i="5" s="1"/>
  <c r="K286" i="5"/>
  <c r="L286" i="5" s="1"/>
  <c r="H288" i="5"/>
  <c r="G289" i="5" s="1"/>
  <c r="O284" i="5"/>
  <c r="P284" i="5" s="1"/>
  <c r="E295" i="5"/>
  <c r="F295" i="5" s="1"/>
  <c r="I288" i="5" l="1"/>
  <c r="J288" i="5" s="1"/>
  <c r="O285" i="5"/>
  <c r="P285" i="5" s="1"/>
  <c r="H289" i="5"/>
  <c r="G290" i="5" s="1"/>
  <c r="K287" i="5"/>
  <c r="L287" i="5" s="1"/>
  <c r="M286" i="5"/>
  <c r="N286" i="5" s="1"/>
  <c r="S280" i="5"/>
  <c r="T280" i="5" s="1"/>
  <c r="E296" i="5"/>
  <c r="F296" i="5" s="1"/>
  <c r="C297" i="5"/>
  <c r="D297" i="5" s="1"/>
  <c r="Q283" i="5"/>
  <c r="R283" i="5" s="1"/>
  <c r="U279" i="5"/>
  <c r="V279" i="5" s="1"/>
  <c r="U280" i="5" l="1"/>
  <c r="V280" i="5" s="1"/>
  <c r="K288" i="5"/>
  <c r="L288" i="5" s="1"/>
  <c r="Q284" i="5"/>
  <c r="R284" i="5" s="1"/>
  <c r="C298" i="5"/>
  <c r="D298" i="5" s="1"/>
  <c r="E297" i="5"/>
  <c r="F297" i="5" s="1"/>
  <c r="S281" i="5"/>
  <c r="T281" i="5" s="1"/>
  <c r="I289" i="5"/>
  <c r="J289" i="5" s="1"/>
  <c r="H290" i="5"/>
  <c r="G291" i="5" s="1"/>
  <c r="O286" i="5"/>
  <c r="P286" i="5" s="1"/>
  <c r="M287" i="5"/>
  <c r="N287" i="5" s="1"/>
  <c r="S282" i="5" l="1"/>
  <c r="T282" i="5" s="1"/>
  <c r="I290" i="5"/>
  <c r="J290" i="5" s="1"/>
  <c r="E298" i="5"/>
  <c r="F298" i="5" s="1"/>
  <c r="Q285" i="5"/>
  <c r="R285" i="5" s="1"/>
  <c r="K289" i="5"/>
  <c r="L289" i="5" s="1"/>
  <c r="H291" i="5"/>
  <c r="G292" i="5" s="1"/>
  <c r="U281" i="5"/>
  <c r="V281" i="5" s="1"/>
  <c r="O287" i="5"/>
  <c r="P287" i="5" s="1"/>
  <c r="C299" i="5"/>
  <c r="D299" i="5" s="1"/>
  <c r="M288" i="5"/>
  <c r="N288" i="5" s="1"/>
  <c r="Q286" i="5" l="1"/>
  <c r="R286" i="5" s="1"/>
  <c r="O288" i="5"/>
  <c r="P288" i="5" s="1"/>
  <c r="U282" i="5"/>
  <c r="V282" i="5" s="1"/>
  <c r="H292" i="5"/>
  <c r="G293" i="5" s="1"/>
  <c r="K290" i="5"/>
  <c r="L290" i="5" s="1"/>
  <c r="M289" i="5"/>
  <c r="N289" i="5" s="1"/>
  <c r="E299" i="5"/>
  <c r="F299" i="5" s="1"/>
  <c r="I291" i="5"/>
  <c r="J291" i="5" s="1"/>
  <c r="S283" i="5"/>
  <c r="T283" i="5" s="1"/>
  <c r="C300" i="5"/>
  <c r="D300" i="5" s="1"/>
  <c r="C301" i="5" l="1"/>
  <c r="D301" i="5" s="1"/>
  <c r="O289" i="5"/>
  <c r="P289" i="5" s="1"/>
  <c r="E300" i="5"/>
  <c r="F300" i="5" s="1"/>
  <c r="M290" i="5"/>
  <c r="N290" i="5" s="1"/>
  <c r="K291" i="5"/>
  <c r="L291" i="5" s="1"/>
  <c r="H293" i="5"/>
  <c r="G294" i="5" s="1"/>
  <c r="S284" i="5"/>
  <c r="T284" i="5" s="1"/>
  <c r="I292" i="5"/>
  <c r="J292" i="5" s="1"/>
  <c r="Q287" i="5"/>
  <c r="R287" i="5" s="1"/>
  <c r="U283" i="5"/>
  <c r="V283" i="5" s="1"/>
  <c r="E301" i="5" l="1"/>
  <c r="F301" i="5" s="1"/>
  <c r="O290" i="5"/>
  <c r="P290" i="5" s="1"/>
  <c r="I293" i="5"/>
  <c r="J293" i="5" s="1"/>
  <c r="S285" i="5"/>
  <c r="T285" i="5" s="1"/>
  <c r="H294" i="5"/>
  <c r="G295" i="5" s="1"/>
  <c r="K292" i="5"/>
  <c r="L292" i="5" s="1"/>
  <c r="M291" i="5"/>
  <c r="N291" i="5" s="1"/>
  <c r="U284" i="5"/>
  <c r="V284" i="5" s="1"/>
  <c r="Q288" i="5"/>
  <c r="R288" i="5" s="1"/>
  <c r="C302" i="5"/>
  <c r="D302" i="5" s="1"/>
  <c r="S286" i="5" l="1"/>
  <c r="T286" i="5" s="1"/>
  <c r="U285" i="5"/>
  <c r="V285" i="5" s="1"/>
  <c r="M292" i="5"/>
  <c r="N292" i="5" s="1"/>
  <c r="I294" i="5"/>
  <c r="J294" i="5" s="1"/>
  <c r="C303" i="5"/>
  <c r="D303" i="5" s="1"/>
  <c r="K293" i="5"/>
  <c r="L293" i="5" s="1"/>
  <c r="Q289" i="5"/>
  <c r="R289" i="5" s="1"/>
  <c r="E302" i="5"/>
  <c r="F302" i="5" s="1"/>
  <c r="O291" i="5"/>
  <c r="P291" i="5" s="1"/>
  <c r="H295" i="5"/>
  <c r="G296" i="5" s="1"/>
  <c r="Q290" i="5" l="1"/>
  <c r="R290" i="5" s="1"/>
  <c r="K294" i="5"/>
  <c r="L294" i="5" s="1"/>
  <c r="I295" i="5"/>
  <c r="J295" i="5" s="1"/>
  <c r="H296" i="5"/>
  <c r="G297" i="5" s="1"/>
  <c r="U286" i="5"/>
  <c r="V286" i="5" s="1"/>
  <c r="E303" i="5"/>
  <c r="F303" i="5" s="1"/>
  <c r="C304" i="5"/>
  <c r="D304" i="5" s="1"/>
  <c r="M293" i="5"/>
  <c r="N293" i="5" s="1"/>
  <c r="S287" i="5"/>
  <c r="T287" i="5" s="1"/>
  <c r="O292" i="5"/>
  <c r="P292" i="5" s="1"/>
  <c r="E304" i="5" l="1"/>
  <c r="F304" i="5" s="1"/>
  <c r="M294" i="5"/>
  <c r="N294" i="5" s="1"/>
  <c r="C305" i="5"/>
  <c r="D305" i="5" s="1"/>
  <c r="U287" i="5"/>
  <c r="V287" i="5" s="1"/>
  <c r="H297" i="5"/>
  <c r="G298" i="5" s="1"/>
  <c r="I296" i="5"/>
  <c r="J296" i="5" s="1"/>
  <c r="K295" i="5"/>
  <c r="L295" i="5" s="1"/>
  <c r="S288" i="5"/>
  <c r="T288" i="5" s="1"/>
  <c r="Q291" i="5"/>
  <c r="R291" i="5" s="1"/>
  <c r="O293" i="5"/>
  <c r="P293" i="5" s="1"/>
  <c r="S289" i="5" l="1"/>
  <c r="T289" i="5" s="1"/>
  <c r="H298" i="5"/>
  <c r="G299" i="5" s="1"/>
  <c r="K296" i="5"/>
  <c r="L296" i="5" s="1"/>
  <c r="I297" i="5"/>
  <c r="J297" i="5" s="1"/>
  <c r="U288" i="5"/>
  <c r="V288" i="5" s="1"/>
  <c r="C306" i="5"/>
  <c r="D306" i="5" s="1"/>
  <c r="M295" i="5"/>
  <c r="N295" i="5" s="1"/>
  <c r="O294" i="5"/>
  <c r="P294" i="5" s="1"/>
  <c r="Q292" i="5"/>
  <c r="R292" i="5" s="1"/>
  <c r="E305" i="5"/>
  <c r="F305" i="5" s="1"/>
  <c r="E306" i="5" l="1"/>
  <c r="F306" i="5" s="1"/>
  <c r="Q293" i="5"/>
  <c r="R293" i="5" s="1"/>
  <c r="I298" i="5"/>
  <c r="J298" i="5" s="1"/>
  <c r="M296" i="5"/>
  <c r="N296" i="5" s="1"/>
  <c r="H299" i="5"/>
  <c r="G300" i="5" s="1"/>
  <c r="S290" i="5"/>
  <c r="T290" i="5" s="1"/>
  <c r="K297" i="5"/>
  <c r="L297" i="5" s="1"/>
  <c r="C307" i="5"/>
  <c r="D307" i="5" s="1"/>
  <c r="O295" i="5"/>
  <c r="P295" i="5" s="1"/>
  <c r="U289" i="5"/>
  <c r="V289" i="5" s="1"/>
  <c r="O296" i="5" l="1"/>
  <c r="P296" i="5" s="1"/>
  <c r="S291" i="5"/>
  <c r="T291" i="5" s="1"/>
  <c r="H300" i="5"/>
  <c r="G301" i="5" s="1"/>
  <c r="M297" i="5"/>
  <c r="N297" i="5" s="1"/>
  <c r="I299" i="5"/>
  <c r="J299" i="5" s="1"/>
  <c r="C308" i="5"/>
  <c r="D308" i="5" s="1"/>
  <c r="K298" i="5"/>
  <c r="L298" i="5" s="1"/>
  <c r="U290" i="5"/>
  <c r="V290" i="5" s="1"/>
  <c r="Q294" i="5"/>
  <c r="R294" i="5" s="1"/>
  <c r="E307" i="5"/>
  <c r="F307" i="5" s="1"/>
  <c r="Q295" i="5" l="1"/>
  <c r="R295" i="5" s="1"/>
  <c r="K299" i="5"/>
  <c r="L299" i="5" s="1"/>
  <c r="C309" i="5"/>
  <c r="D309" i="5" s="1"/>
  <c r="I300" i="5"/>
  <c r="J300" i="5" s="1"/>
  <c r="H301" i="5"/>
  <c r="G302" i="5" s="1"/>
  <c r="S292" i="5"/>
  <c r="T292" i="5" s="1"/>
  <c r="U291" i="5"/>
  <c r="V291" i="5" s="1"/>
  <c r="O297" i="5"/>
  <c r="P297" i="5" s="1"/>
  <c r="M298" i="5"/>
  <c r="N298" i="5" s="1"/>
  <c r="E308" i="5"/>
  <c r="F308" i="5" s="1"/>
  <c r="U292" i="5" l="1"/>
  <c r="V292" i="5" s="1"/>
  <c r="K300" i="5"/>
  <c r="L300" i="5" s="1"/>
  <c r="S293" i="5"/>
  <c r="T293" i="5" s="1"/>
  <c r="H302" i="5"/>
  <c r="G303" i="5" s="1"/>
  <c r="I301" i="5"/>
  <c r="J301" i="5" s="1"/>
  <c r="M299" i="5"/>
  <c r="N299" i="5" s="1"/>
  <c r="O298" i="5"/>
  <c r="P298" i="5" s="1"/>
  <c r="Q296" i="5"/>
  <c r="R296" i="5" s="1"/>
  <c r="C310" i="5"/>
  <c r="D310" i="5" s="1"/>
  <c r="E309" i="5"/>
  <c r="F309" i="5" s="1"/>
  <c r="Q297" i="5" l="1"/>
  <c r="R297" i="5" s="1"/>
  <c r="O299" i="5"/>
  <c r="P299" i="5" s="1"/>
  <c r="M300" i="5"/>
  <c r="N300" i="5" s="1"/>
  <c r="I302" i="5"/>
  <c r="J302" i="5" s="1"/>
  <c r="H303" i="5"/>
  <c r="G304" i="5" s="1"/>
  <c r="S294" i="5"/>
  <c r="T294" i="5" s="1"/>
  <c r="E310" i="5"/>
  <c r="F310" i="5" s="1"/>
  <c r="K301" i="5"/>
  <c r="L301" i="5" s="1"/>
  <c r="C311" i="5"/>
  <c r="D311" i="5" s="1"/>
  <c r="U293" i="5"/>
  <c r="V293" i="5" s="1"/>
  <c r="E311" i="5" l="1"/>
  <c r="F311" i="5" s="1"/>
  <c r="S295" i="5"/>
  <c r="T295" i="5" s="1"/>
  <c r="H304" i="5"/>
  <c r="G305" i="5" s="1"/>
  <c r="U294" i="5"/>
  <c r="V294" i="5" s="1"/>
  <c r="M301" i="5"/>
  <c r="N301" i="5" s="1"/>
  <c r="O300" i="5"/>
  <c r="P300" i="5" s="1"/>
  <c r="K302" i="5"/>
  <c r="L302" i="5" s="1"/>
  <c r="Q298" i="5"/>
  <c r="R298" i="5" s="1"/>
  <c r="I303" i="5"/>
  <c r="J303" i="5" s="1"/>
  <c r="C312" i="5"/>
  <c r="D312" i="5" s="1"/>
  <c r="K303" i="5" l="1"/>
  <c r="L303" i="5" s="1"/>
  <c r="O301" i="5"/>
  <c r="P301" i="5" s="1"/>
  <c r="C313" i="5"/>
  <c r="D313" i="5" s="1"/>
  <c r="U295" i="5"/>
  <c r="V295" i="5" s="1"/>
  <c r="H305" i="5"/>
  <c r="G306" i="5" s="1"/>
  <c r="S296" i="5"/>
  <c r="T296" i="5" s="1"/>
  <c r="Q299" i="5"/>
  <c r="R299" i="5" s="1"/>
  <c r="E312" i="5"/>
  <c r="F312" i="5" s="1"/>
  <c r="I304" i="5"/>
  <c r="J304" i="5" s="1"/>
  <c r="M302" i="5"/>
  <c r="N302" i="5" s="1"/>
  <c r="Q300" i="5" l="1"/>
  <c r="R300" i="5" s="1"/>
  <c r="S297" i="5"/>
  <c r="T297" i="5" s="1"/>
  <c r="U296" i="5"/>
  <c r="V296" i="5" s="1"/>
  <c r="M303" i="5"/>
  <c r="N303" i="5" s="1"/>
  <c r="C314" i="5"/>
  <c r="D314" i="5" s="1"/>
  <c r="I305" i="5"/>
  <c r="J305" i="5" s="1"/>
  <c r="O302" i="5"/>
  <c r="P302" i="5" s="1"/>
  <c r="E313" i="5"/>
  <c r="F313" i="5" s="1"/>
  <c r="K304" i="5"/>
  <c r="L304" i="5" s="1"/>
  <c r="H306" i="5"/>
  <c r="G307" i="5" s="1"/>
  <c r="I306" i="5" l="1"/>
  <c r="J306" i="5" s="1"/>
  <c r="S298" i="5"/>
  <c r="T298" i="5" s="1"/>
  <c r="O303" i="5"/>
  <c r="P303" i="5" s="1"/>
  <c r="M304" i="5"/>
  <c r="N304" i="5" s="1"/>
  <c r="U297" i="5"/>
  <c r="V297" i="5" s="1"/>
  <c r="E314" i="5"/>
  <c r="F314" i="5" s="1"/>
  <c r="Q301" i="5"/>
  <c r="R301" i="5" s="1"/>
  <c r="H307" i="5"/>
  <c r="G308" i="5" s="1"/>
  <c r="K305" i="5"/>
  <c r="L305" i="5" s="1"/>
  <c r="C315" i="5"/>
  <c r="D315" i="5" s="1"/>
  <c r="M305" i="5" l="1"/>
  <c r="N305" i="5" s="1"/>
  <c r="O304" i="5"/>
  <c r="P304" i="5" s="1"/>
  <c r="H308" i="5"/>
  <c r="G309" i="5" s="1"/>
  <c r="Q302" i="5"/>
  <c r="R302" i="5" s="1"/>
  <c r="E315" i="5"/>
  <c r="F315" i="5" s="1"/>
  <c r="S299" i="5"/>
  <c r="T299" i="5" s="1"/>
  <c r="I307" i="5"/>
  <c r="J307" i="5" s="1"/>
  <c r="C316" i="5"/>
  <c r="D316" i="5" s="1"/>
  <c r="K306" i="5"/>
  <c r="L306" i="5" s="1"/>
  <c r="U298" i="5"/>
  <c r="V298" i="5" s="1"/>
  <c r="U299" i="5" l="1"/>
  <c r="V299" i="5" s="1"/>
  <c r="Q303" i="5"/>
  <c r="R303" i="5" s="1"/>
  <c r="K307" i="5"/>
  <c r="L307" i="5" s="1"/>
  <c r="H309" i="5"/>
  <c r="G310" i="5" s="1"/>
  <c r="C317" i="5"/>
  <c r="D317" i="5" s="1"/>
  <c r="O305" i="5"/>
  <c r="P305" i="5" s="1"/>
  <c r="I308" i="5"/>
  <c r="J308" i="5" s="1"/>
  <c r="M306" i="5"/>
  <c r="N306" i="5" s="1"/>
  <c r="S300" i="5"/>
  <c r="T300" i="5" s="1"/>
  <c r="E316" i="5"/>
  <c r="F316" i="5" s="1"/>
  <c r="M307" i="5" l="1"/>
  <c r="N307" i="5" s="1"/>
  <c r="I309" i="5"/>
  <c r="J309" i="5" s="1"/>
  <c r="O306" i="5"/>
  <c r="P306" i="5" s="1"/>
  <c r="C318" i="5"/>
  <c r="D318" i="5" s="1"/>
  <c r="H310" i="5"/>
  <c r="G311" i="5" s="1"/>
  <c r="E317" i="5"/>
  <c r="F317" i="5" s="1"/>
  <c r="K308" i="5"/>
  <c r="L308" i="5" s="1"/>
  <c r="Q304" i="5"/>
  <c r="R304" i="5" s="1"/>
  <c r="U300" i="5"/>
  <c r="V300" i="5" s="1"/>
  <c r="S301" i="5"/>
  <c r="T301" i="5" s="1"/>
  <c r="C319" i="5" l="1"/>
  <c r="D319" i="5" s="1"/>
  <c r="S302" i="5"/>
  <c r="T302" i="5" s="1"/>
  <c r="O307" i="5"/>
  <c r="P307" i="5" s="1"/>
  <c r="U301" i="5"/>
  <c r="V301" i="5" s="1"/>
  <c r="I310" i="5"/>
  <c r="J310" i="5" s="1"/>
  <c r="Q305" i="5"/>
  <c r="R305" i="5" s="1"/>
  <c r="H311" i="5"/>
  <c r="G312" i="5" s="1"/>
  <c r="K309" i="5"/>
  <c r="L309" i="5" s="1"/>
  <c r="E318" i="5"/>
  <c r="F318" i="5" s="1"/>
  <c r="M308" i="5"/>
  <c r="N308" i="5" s="1"/>
  <c r="K310" i="5" l="1"/>
  <c r="L310" i="5" s="1"/>
  <c r="H312" i="5"/>
  <c r="G313" i="5" s="1"/>
  <c r="I311" i="5"/>
  <c r="J311" i="5" s="1"/>
  <c r="Q306" i="5"/>
  <c r="R306" i="5" s="1"/>
  <c r="U302" i="5"/>
  <c r="V302" i="5" s="1"/>
  <c r="O308" i="5"/>
  <c r="P308" i="5" s="1"/>
  <c r="M309" i="5"/>
  <c r="N309" i="5" s="1"/>
  <c r="S303" i="5"/>
  <c r="T303" i="5" s="1"/>
  <c r="E319" i="5"/>
  <c r="F319" i="5" s="1"/>
  <c r="C320" i="5"/>
  <c r="D320" i="5" s="1"/>
  <c r="O309" i="5" l="1"/>
  <c r="P309" i="5" s="1"/>
  <c r="Q307" i="5"/>
  <c r="R307" i="5" s="1"/>
  <c r="E320" i="5"/>
  <c r="F320" i="5" s="1"/>
  <c r="H313" i="5"/>
  <c r="G314" i="5" s="1"/>
  <c r="M310" i="5"/>
  <c r="N310" i="5" s="1"/>
  <c r="U303" i="5"/>
  <c r="V303" i="5" s="1"/>
  <c r="S304" i="5"/>
  <c r="T304" i="5" s="1"/>
  <c r="K311" i="5"/>
  <c r="L311" i="5" s="1"/>
  <c r="C321" i="5"/>
  <c r="D321" i="5" s="1"/>
  <c r="I312" i="5"/>
  <c r="J312" i="5" s="1"/>
  <c r="K312" i="5" l="1"/>
  <c r="L312" i="5" s="1"/>
  <c r="M311" i="5"/>
  <c r="N311" i="5" s="1"/>
  <c r="Q308" i="5"/>
  <c r="R308" i="5" s="1"/>
  <c r="S305" i="5"/>
  <c r="T305" i="5" s="1"/>
  <c r="U304" i="5"/>
  <c r="V304" i="5" s="1"/>
  <c r="H314" i="5"/>
  <c r="G315" i="5" s="1"/>
  <c r="E321" i="5"/>
  <c r="F321" i="5" s="1"/>
  <c r="O310" i="5"/>
  <c r="P310" i="5" s="1"/>
  <c r="I313" i="5"/>
  <c r="J313" i="5" s="1"/>
  <c r="C322" i="5"/>
  <c r="D322" i="5" s="1"/>
  <c r="E322" i="5" l="1"/>
  <c r="F322" i="5" s="1"/>
  <c r="H315" i="5"/>
  <c r="G316" i="5" s="1"/>
  <c r="U305" i="5"/>
  <c r="V305" i="5" s="1"/>
  <c r="C323" i="5"/>
  <c r="D323" i="5" s="1"/>
  <c r="I314" i="5"/>
  <c r="J314" i="5" s="1"/>
  <c r="Q309" i="5"/>
  <c r="R309" i="5" s="1"/>
  <c r="M312" i="5"/>
  <c r="N312" i="5" s="1"/>
  <c r="K313" i="5"/>
  <c r="L313" i="5" s="1"/>
  <c r="S306" i="5"/>
  <c r="T306" i="5" s="1"/>
  <c r="O311" i="5"/>
  <c r="P311" i="5" s="1"/>
  <c r="S307" i="5" l="1"/>
  <c r="T307" i="5" s="1"/>
  <c r="M313" i="5"/>
  <c r="N313" i="5" s="1"/>
  <c r="I315" i="5"/>
  <c r="J315" i="5" s="1"/>
  <c r="C324" i="5"/>
  <c r="D324" i="5" s="1"/>
  <c r="H316" i="5"/>
  <c r="G317" i="5" s="1"/>
  <c r="U306" i="5"/>
  <c r="V306" i="5" s="1"/>
  <c r="K314" i="5"/>
  <c r="L314" i="5" s="1"/>
  <c r="E323" i="5"/>
  <c r="F323" i="5" s="1"/>
  <c r="Q310" i="5"/>
  <c r="R310" i="5" s="1"/>
  <c r="O312" i="5"/>
  <c r="P312" i="5" s="1"/>
  <c r="K315" i="5" l="1"/>
  <c r="L315" i="5" s="1"/>
  <c r="E324" i="5"/>
  <c r="F324" i="5" s="1"/>
  <c r="U307" i="5"/>
  <c r="V307" i="5" s="1"/>
  <c r="H317" i="5"/>
  <c r="G318" i="5" s="1"/>
  <c r="C325" i="5"/>
  <c r="D325" i="5" s="1"/>
  <c r="I316" i="5"/>
  <c r="J316" i="5" s="1"/>
  <c r="O313" i="5"/>
  <c r="P313" i="5" s="1"/>
  <c r="M314" i="5"/>
  <c r="N314" i="5" s="1"/>
  <c r="Q311" i="5"/>
  <c r="R311" i="5" s="1"/>
  <c r="S308" i="5"/>
  <c r="T308" i="5" s="1"/>
  <c r="I317" i="5" l="1"/>
  <c r="J317" i="5" s="1"/>
  <c r="H318" i="5"/>
  <c r="G319" i="5" s="1"/>
  <c r="U308" i="5"/>
  <c r="V308" i="5" s="1"/>
  <c r="E325" i="5"/>
  <c r="F325" i="5" s="1"/>
  <c r="O314" i="5"/>
  <c r="P314" i="5" s="1"/>
  <c r="S309" i="5"/>
  <c r="T309" i="5" s="1"/>
  <c r="M315" i="5"/>
  <c r="N315" i="5" s="1"/>
  <c r="K316" i="5"/>
  <c r="L316" i="5" s="1"/>
  <c r="Q312" i="5"/>
  <c r="R312" i="5" s="1"/>
  <c r="C326" i="5"/>
  <c r="D326" i="5" s="1"/>
  <c r="S310" i="5" l="1"/>
  <c r="T310" i="5" s="1"/>
  <c r="O315" i="5"/>
  <c r="P315" i="5" s="1"/>
  <c r="H319" i="5"/>
  <c r="G320" i="5" s="1"/>
  <c r="M316" i="5"/>
  <c r="N316" i="5" s="1"/>
  <c r="E326" i="5"/>
  <c r="F326" i="5" s="1"/>
  <c r="C327" i="5"/>
  <c r="D327" i="5" s="1"/>
  <c r="Q313" i="5"/>
  <c r="R313" i="5" s="1"/>
  <c r="K317" i="5"/>
  <c r="L317" i="5" s="1"/>
  <c r="I318" i="5"/>
  <c r="J318" i="5" s="1"/>
  <c r="U309" i="5"/>
  <c r="V309" i="5" s="1"/>
  <c r="Q314" i="5" l="1"/>
  <c r="R314" i="5" s="1"/>
  <c r="U310" i="5"/>
  <c r="V310" i="5" s="1"/>
  <c r="C328" i="5"/>
  <c r="D328" i="5" s="1"/>
  <c r="E327" i="5"/>
  <c r="F327" i="5" s="1"/>
  <c r="M317" i="5"/>
  <c r="N317" i="5" s="1"/>
  <c r="I319" i="5"/>
  <c r="J319" i="5" s="1"/>
  <c r="O316" i="5"/>
  <c r="P316" i="5" s="1"/>
  <c r="S311" i="5"/>
  <c r="T311" i="5" s="1"/>
  <c r="K318" i="5"/>
  <c r="L318" i="5" s="1"/>
  <c r="H320" i="5"/>
  <c r="G321" i="5" s="1"/>
  <c r="M318" i="5" l="1"/>
  <c r="N318" i="5" s="1"/>
  <c r="O317" i="5"/>
  <c r="P317" i="5" s="1"/>
  <c r="I320" i="5"/>
  <c r="J320" i="5" s="1"/>
  <c r="H321" i="5"/>
  <c r="G322" i="5" s="1"/>
  <c r="C329" i="5"/>
  <c r="D329" i="5" s="1"/>
  <c r="K319" i="5"/>
  <c r="L319" i="5" s="1"/>
  <c r="U311" i="5"/>
  <c r="V311" i="5" s="1"/>
  <c r="S312" i="5"/>
  <c r="T312" i="5" s="1"/>
  <c r="Q315" i="5"/>
  <c r="R315" i="5" s="1"/>
  <c r="E328" i="5"/>
  <c r="F328" i="5" s="1"/>
  <c r="H322" i="5" l="1"/>
  <c r="G323" i="5" s="1"/>
  <c r="E329" i="5"/>
  <c r="F329" i="5" s="1"/>
  <c r="Q316" i="5"/>
  <c r="R316" i="5" s="1"/>
  <c r="S313" i="5"/>
  <c r="T313" i="5" s="1"/>
  <c r="O318" i="5"/>
  <c r="P318" i="5" s="1"/>
  <c r="M319" i="5"/>
  <c r="N319" i="5" s="1"/>
  <c r="U312" i="5"/>
  <c r="V312" i="5" s="1"/>
  <c r="I321" i="5"/>
  <c r="J321" i="5" s="1"/>
  <c r="K320" i="5"/>
  <c r="L320" i="5" s="1"/>
  <c r="C330" i="5"/>
  <c r="D330" i="5" s="1"/>
  <c r="C331" i="5" l="1"/>
  <c r="D331" i="5" s="1"/>
  <c r="I322" i="5"/>
  <c r="J322" i="5" s="1"/>
  <c r="M320" i="5"/>
  <c r="N320" i="5" s="1"/>
  <c r="K321" i="5"/>
  <c r="L321" i="5" s="1"/>
  <c r="U313" i="5"/>
  <c r="V313" i="5" s="1"/>
  <c r="H323" i="5"/>
  <c r="G324" i="5" s="1"/>
  <c r="S314" i="5"/>
  <c r="T314" i="5" s="1"/>
  <c r="E330" i="5"/>
  <c r="F330" i="5" s="1"/>
  <c r="Q317" i="5"/>
  <c r="R317" i="5" s="1"/>
  <c r="O319" i="5"/>
  <c r="P319" i="5" s="1"/>
  <c r="H324" i="5" l="1"/>
  <c r="G325" i="5" s="1"/>
  <c r="S315" i="5"/>
  <c r="T315" i="5" s="1"/>
  <c r="U314" i="5"/>
  <c r="V314" i="5" s="1"/>
  <c r="K322" i="5"/>
  <c r="L322" i="5" s="1"/>
  <c r="O320" i="5"/>
  <c r="P320" i="5" s="1"/>
  <c r="Q318" i="5"/>
  <c r="R318" i="5" s="1"/>
  <c r="M321" i="5"/>
  <c r="N321" i="5" s="1"/>
  <c r="I323" i="5"/>
  <c r="J323" i="5" s="1"/>
  <c r="E331" i="5"/>
  <c r="F331" i="5" s="1"/>
  <c r="C332" i="5"/>
  <c r="D332" i="5" s="1"/>
  <c r="Q319" i="5" l="1"/>
  <c r="R319" i="5" s="1"/>
  <c r="U315" i="5"/>
  <c r="V315" i="5" s="1"/>
  <c r="S316" i="5"/>
  <c r="T316" i="5" s="1"/>
  <c r="M322" i="5"/>
  <c r="N322" i="5" s="1"/>
  <c r="C333" i="5"/>
  <c r="D333" i="5" s="1"/>
  <c r="K323" i="5"/>
  <c r="L323" i="5" s="1"/>
  <c r="I324" i="5"/>
  <c r="J324" i="5" s="1"/>
  <c r="H325" i="5"/>
  <c r="G326" i="5" s="1"/>
  <c r="E332" i="5"/>
  <c r="F332" i="5" s="1"/>
  <c r="O321" i="5"/>
  <c r="P321" i="5" s="1"/>
  <c r="S317" i="5" l="1"/>
  <c r="T317" i="5" s="1"/>
  <c r="I325" i="5"/>
  <c r="J325" i="5" s="1"/>
  <c r="C334" i="5"/>
  <c r="D334" i="5" s="1"/>
  <c r="M323" i="5"/>
  <c r="N323" i="5" s="1"/>
  <c r="U316" i="5"/>
  <c r="V316" i="5" s="1"/>
  <c r="H326" i="5"/>
  <c r="G327" i="5" s="1"/>
  <c r="Q320" i="5"/>
  <c r="R320" i="5" s="1"/>
  <c r="E333" i="5"/>
  <c r="F333" i="5" s="1"/>
  <c r="K324" i="5"/>
  <c r="L324" i="5" s="1"/>
  <c r="O322" i="5"/>
  <c r="P322" i="5" s="1"/>
  <c r="H327" i="5" l="1"/>
  <c r="G328" i="5" s="1"/>
  <c r="M324" i="5"/>
  <c r="N324" i="5" s="1"/>
  <c r="U317" i="5"/>
  <c r="V317" i="5" s="1"/>
  <c r="O323" i="5"/>
  <c r="P323" i="5" s="1"/>
  <c r="C335" i="5"/>
  <c r="D335" i="5" s="1"/>
  <c r="I326" i="5"/>
  <c r="J326" i="5" s="1"/>
  <c r="K325" i="5"/>
  <c r="L325" i="5" s="1"/>
  <c r="E334" i="5"/>
  <c r="F334" i="5" s="1"/>
  <c r="S318" i="5"/>
  <c r="T318" i="5" s="1"/>
  <c r="Q321" i="5"/>
  <c r="R321" i="5" s="1"/>
  <c r="I327" i="5" l="1"/>
  <c r="J327" i="5" s="1"/>
  <c r="C336" i="5"/>
  <c r="D336" i="5" s="1"/>
  <c r="O324" i="5"/>
  <c r="P324" i="5" s="1"/>
  <c r="S319" i="5"/>
  <c r="T319" i="5" s="1"/>
  <c r="Q322" i="5"/>
  <c r="R322" i="5" s="1"/>
  <c r="U318" i="5"/>
  <c r="V318" i="5" s="1"/>
  <c r="M325" i="5"/>
  <c r="N325" i="5" s="1"/>
  <c r="E335" i="5"/>
  <c r="F335" i="5" s="1"/>
  <c r="H328" i="5"/>
  <c r="G329" i="5" s="1"/>
  <c r="K326" i="5"/>
  <c r="L326" i="5" s="1"/>
  <c r="M326" i="5" l="1"/>
  <c r="N326" i="5" s="1"/>
  <c r="Q323" i="5"/>
  <c r="R323" i="5" s="1"/>
  <c r="C337" i="5"/>
  <c r="D337" i="5" s="1"/>
  <c r="E336" i="5"/>
  <c r="F336" i="5" s="1"/>
  <c r="U319" i="5"/>
  <c r="V319" i="5" s="1"/>
  <c r="S320" i="5"/>
  <c r="T320" i="5" s="1"/>
  <c r="O325" i="5"/>
  <c r="P325" i="5" s="1"/>
  <c r="K327" i="5"/>
  <c r="L327" i="5" s="1"/>
  <c r="H329" i="5"/>
  <c r="G330" i="5" s="1"/>
  <c r="I328" i="5"/>
  <c r="J328" i="5" s="1"/>
  <c r="I329" i="5" l="1"/>
  <c r="J329" i="5" s="1"/>
  <c r="K328" i="5"/>
  <c r="L328" i="5" s="1"/>
  <c r="O326" i="5"/>
  <c r="P326" i="5" s="1"/>
  <c r="S321" i="5"/>
  <c r="T321" i="5" s="1"/>
  <c r="U320" i="5"/>
  <c r="V320" i="5" s="1"/>
  <c r="E337" i="5"/>
  <c r="F337" i="5" s="1"/>
  <c r="Q324" i="5"/>
  <c r="R324" i="5" s="1"/>
  <c r="C338" i="5"/>
  <c r="D338" i="5" s="1"/>
  <c r="M327" i="5"/>
  <c r="N327" i="5" s="1"/>
  <c r="H330" i="5"/>
  <c r="G331" i="5" s="1"/>
  <c r="C339" i="5" l="1"/>
  <c r="D339" i="5" s="1"/>
  <c r="S322" i="5"/>
  <c r="T322" i="5" s="1"/>
  <c r="Q325" i="5"/>
  <c r="R325" i="5" s="1"/>
  <c r="E338" i="5"/>
  <c r="F338" i="5" s="1"/>
  <c r="U321" i="5"/>
  <c r="V321" i="5" s="1"/>
  <c r="O327" i="5"/>
  <c r="P327" i="5" s="1"/>
  <c r="H331" i="5"/>
  <c r="G332" i="5" s="1"/>
  <c r="K329" i="5"/>
  <c r="L329" i="5" s="1"/>
  <c r="M328" i="5"/>
  <c r="N328" i="5" s="1"/>
  <c r="I330" i="5"/>
  <c r="J330" i="5" s="1"/>
  <c r="O328" i="5" l="1"/>
  <c r="P328" i="5" s="1"/>
  <c r="U322" i="5"/>
  <c r="V322" i="5" s="1"/>
  <c r="I331" i="5"/>
  <c r="J331" i="5" s="1"/>
  <c r="Q326" i="5"/>
  <c r="R326" i="5" s="1"/>
  <c r="K330" i="5"/>
  <c r="L330" i="5" s="1"/>
  <c r="H332" i="5"/>
  <c r="G333" i="5" s="1"/>
  <c r="C340" i="5"/>
  <c r="D340" i="5" s="1"/>
  <c r="E339" i="5"/>
  <c r="F339" i="5" s="1"/>
  <c r="S323" i="5"/>
  <c r="T323" i="5" s="1"/>
  <c r="M329" i="5"/>
  <c r="N329" i="5" s="1"/>
  <c r="K331" i="5" l="1"/>
  <c r="L331" i="5" s="1"/>
  <c r="I332" i="5"/>
  <c r="J332" i="5" s="1"/>
  <c r="S324" i="5"/>
  <c r="T324" i="5" s="1"/>
  <c r="E340" i="5"/>
  <c r="F340" i="5" s="1"/>
  <c r="C341" i="5"/>
  <c r="D341" i="5" s="1"/>
  <c r="H333" i="5"/>
  <c r="G334" i="5" s="1"/>
  <c r="Q327" i="5"/>
  <c r="R327" i="5" s="1"/>
  <c r="U323" i="5"/>
  <c r="V323" i="5" s="1"/>
  <c r="O329" i="5"/>
  <c r="P329" i="5" s="1"/>
  <c r="M330" i="5"/>
  <c r="N330" i="5" s="1"/>
  <c r="I333" i="5" l="1"/>
  <c r="J333" i="5" s="1"/>
  <c r="H334" i="5"/>
  <c r="G335" i="5" s="1"/>
  <c r="C342" i="5"/>
  <c r="D342" i="5" s="1"/>
  <c r="M331" i="5"/>
  <c r="N331" i="5" s="1"/>
  <c r="E341" i="5"/>
  <c r="F341" i="5" s="1"/>
  <c r="S325" i="5"/>
  <c r="T325" i="5" s="1"/>
  <c r="U324" i="5"/>
  <c r="V324" i="5" s="1"/>
  <c r="K332" i="5"/>
  <c r="L332" i="5" s="1"/>
  <c r="Q328" i="5"/>
  <c r="R328" i="5" s="1"/>
  <c r="O330" i="5"/>
  <c r="P330" i="5" s="1"/>
  <c r="U325" i="5" l="1"/>
  <c r="V325" i="5" s="1"/>
  <c r="O331" i="5"/>
  <c r="P331" i="5" s="1"/>
  <c r="M332" i="5"/>
  <c r="N332" i="5" s="1"/>
  <c r="K333" i="5"/>
  <c r="L333" i="5" s="1"/>
  <c r="H335" i="5"/>
  <c r="G336" i="5" s="1"/>
  <c r="I334" i="5"/>
  <c r="J334" i="5" s="1"/>
  <c r="C343" i="5"/>
  <c r="D343" i="5" s="1"/>
  <c r="S326" i="5"/>
  <c r="T326" i="5" s="1"/>
  <c r="Q329" i="5"/>
  <c r="R329" i="5" s="1"/>
  <c r="E342" i="5"/>
  <c r="F342" i="5" s="1"/>
  <c r="I335" i="5" l="1"/>
  <c r="J335" i="5" s="1"/>
  <c r="E343" i="5"/>
  <c r="F343" i="5" s="1"/>
  <c r="K334" i="5"/>
  <c r="L334" i="5" s="1"/>
  <c r="Q330" i="5"/>
  <c r="R330" i="5" s="1"/>
  <c r="M333" i="5"/>
  <c r="N333" i="5" s="1"/>
  <c r="S327" i="5"/>
  <c r="T327" i="5" s="1"/>
  <c r="O332" i="5"/>
  <c r="P332" i="5" s="1"/>
  <c r="U326" i="5"/>
  <c r="V326" i="5" s="1"/>
  <c r="C344" i="5"/>
  <c r="D344" i="5" s="1"/>
  <c r="H336" i="5"/>
  <c r="G337" i="5" s="1"/>
  <c r="O333" i="5" l="1"/>
  <c r="P333" i="5" s="1"/>
  <c r="S328" i="5"/>
  <c r="T328" i="5" s="1"/>
  <c r="M334" i="5"/>
  <c r="N334" i="5" s="1"/>
  <c r="Q331" i="5"/>
  <c r="R331" i="5" s="1"/>
  <c r="H337" i="5"/>
  <c r="G338" i="5" s="1"/>
  <c r="K335" i="5"/>
  <c r="L335" i="5" s="1"/>
  <c r="E344" i="5"/>
  <c r="F344" i="5" s="1"/>
  <c r="U327" i="5"/>
  <c r="V327" i="5" s="1"/>
  <c r="C345" i="5"/>
  <c r="D345" i="5" s="1"/>
  <c r="I336" i="5"/>
  <c r="J336" i="5" s="1"/>
  <c r="S329" i="5" l="1"/>
  <c r="T329" i="5" s="1"/>
  <c r="E345" i="5"/>
  <c r="F345" i="5" s="1"/>
  <c r="K336" i="5"/>
  <c r="L336" i="5" s="1"/>
  <c r="I337" i="5"/>
  <c r="J337" i="5" s="1"/>
  <c r="Q332" i="5"/>
  <c r="R332" i="5" s="1"/>
  <c r="M335" i="5"/>
  <c r="N335" i="5" s="1"/>
  <c r="U328" i="5"/>
  <c r="V328" i="5" s="1"/>
  <c r="O334" i="5"/>
  <c r="P334" i="5" s="1"/>
  <c r="C346" i="5"/>
  <c r="D346" i="5" s="1"/>
  <c r="H338" i="5"/>
  <c r="G339" i="5" s="1"/>
  <c r="O335" i="5" l="1"/>
  <c r="P335" i="5" s="1"/>
  <c r="U329" i="5"/>
  <c r="V329" i="5" s="1"/>
  <c r="M336" i="5"/>
  <c r="N336" i="5" s="1"/>
  <c r="Q333" i="5"/>
  <c r="R333" i="5" s="1"/>
  <c r="I338" i="5"/>
  <c r="J338" i="5" s="1"/>
  <c r="K337" i="5"/>
  <c r="L337" i="5" s="1"/>
  <c r="E346" i="5"/>
  <c r="F346" i="5" s="1"/>
  <c r="C347" i="5"/>
  <c r="D347" i="5" s="1"/>
  <c r="S330" i="5"/>
  <c r="T330" i="5" s="1"/>
  <c r="H339" i="5"/>
  <c r="G340" i="5" s="1"/>
  <c r="O336" i="5" l="1"/>
  <c r="P336" i="5" s="1"/>
  <c r="K338" i="5"/>
  <c r="L338" i="5" s="1"/>
  <c r="H340" i="5"/>
  <c r="G341" i="5" s="1"/>
  <c r="Q334" i="5"/>
  <c r="R334" i="5" s="1"/>
  <c r="U330" i="5"/>
  <c r="V330" i="5" s="1"/>
  <c r="E347" i="5"/>
  <c r="F347" i="5" s="1"/>
  <c r="M337" i="5"/>
  <c r="N337" i="5" s="1"/>
  <c r="I339" i="5"/>
  <c r="J339" i="5" s="1"/>
  <c r="S331" i="5"/>
  <c r="T331" i="5" s="1"/>
  <c r="C348" i="5"/>
  <c r="D348" i="5" s="1"/>
  <c r="I340" i="5" l="1"/>
  <c r="J340" i="5" s="1"/>
  <c r="M338" i="5"/>
  <c r="N338" i="5" s="1"/>
  <c r="E348" i="5"/>
  <c r="F348" i="5" s="1"/>
  <c r="U331" i="5"/>
  <c r="V331" i="5" s="1"/>
  <c r="Q335" i="5"/>
  <c r="R335" i="5" s="1"/>
  <c r="C349" i="5"/>
  <c r="D349" i="5" s="1"/>
  <c r="H341" i="5"/>
  <c r="G342" i="5" s="1"/>
  <c r="K339" i="5"/>
  <c r="L339" i="5" s="1"/>
  <c r="O337" i="5"/>
  <c r="P337" i="5" s="1"/>
  <c r="S332" i="5"/>
  <c r="T332" i="5" s="1"/>
  <c r="S333" i="5" l="1"/>
  <c r="T333" i="5" s="1"/>
  <c r="O338" i="5"/>
  <c r="P338" i="5" s="1"/>
  <c r="E349" i="5"/>
  <c r="F349" i="5" s="1"/>
  <c r="M339" i="5"/>
  <c r="N339" i="5" s="1"/>
  <c r="H342" i="5"/>
  <c r="G343" i="5" s="1"/>
  <c r="C350" i="5"/>
  <c r="D350" i="5" s="1"/>
  <c r="U332" i="5"/>
  <c r="V332" i="5" s="1"/>
  <c r="K340" i="5"/>
  <c r="L340" i="5" s="1"/>
  <c r="Q336" i="5"/>
  <c r="R336" i="5" s="1"/>
  <c r="I341" i="5"/>
  <c r="J341" i="5" s="1"/>
  <c r="I342" i="5" l="1"/>
  <c r="J342" i="5" s="1"/>
  <c r="O339" i="5"/>
  <c r="P339" i="5" s="1"/>
  <c r="U333" i="5"/>
  <c r="V333" i="5" s="1"/>
  <c r="M340" i="5"/>
  <c r="N340" i="5" s="1"/>
  <c r="C351" i="5"/>
  <c r="D351" i="5" s="1"/>
  <c r="E350" i="5"/>
  <c r="F350" i="5" s="1"/>
  <c r="K341" i="5"/>
  <c r="L341" i="5" s="1"/>
  <c r="Q337" i="5"/>
  <c r="R337" i="5" s="1"/>
  <c r="H343" i="5"/>
  <c r="G344" i="5" s="1"/>
  <c r="S334" i="5"/>
  <c r="T334" i="5" s="1"/>
  <c r="O340" i="5" l="1"/>
  <c r="P340" i="5" s="1"/>
  <c r="Q338" i="5"/>
  <c r="R338" i="5" s="1"/>
  <c r="U334" i="5"/>
  <c r="V334" i="5" s="1"/>
  <c r="K342" i="5"/>
  <c r="L342" i="5" s="1"/>
  <c r="I343" i="5"/>
  <c r="J343" i="5" s="1"/>
  <c r="S335" i="5"/>
  <c r="T335" i="5" s="1"/>
  <c r="E351" i="5"/>
  <c r="F351" i="5" s="1"/>
  <c r="M341" i="5"/>
  <c r="N341" i="5" s="1"/>
  <c r="H344" i="5"/>
  <c r="G345" i="5" s="1"/>
  <c r="C352" i="5"/>
  <c r="D352" i="5" s="1"/>
  <c r="M342" i="5" l="1"/>
  <c r="N342" i="5" s="1"/>
  <c r="E352" i="5"/>
  <c r="F352" i="5" s="1"/>
  <c r="S336" i="5"/>
  <c r="T336" i="5" s="1"/>
  <c r="I344" i="5"/>
  <c r="J344" i="5" s="1"/>
  <c r="K343" i="5"/>
  <c r="L343" i="5" s="1"/>
  <c r="U335" i="5"/>
  <c r="V335" i="5" s="1"/>
  <c r="Q339" i="5"/>
  <c r="R339" i="5" s="1"/>
  <c r="H345" i="5"/>
  <c r="G346" i="5" s="1"/>
  <c r="O341" i="5"/>
  <c r="P341" i="5" s="1"/>
  <c r="C353" i="5"/>
  <c r="D353" i="5" s="1"/>
  <c r="Q340" i="5" l="1"/>
  <c r="R340" i="5" s="1"/>
  <c r="K344" i="5"/>
  <c r="L344" i="5" s="1"/>
  <c r="C354" i="5"/>
  <c r="D354" i="5" s="1"/>
  <c r="I345" i="5"/>
  <c r="J345" i="5" s="1"/>
  <c r="S337" i="5"/>
  <c r="T337" i="5" s="1"/>
  <c r="E353" i="5"/>
  <c r="F353" i="5" s="1"/>
  <c r="H346" i="5"/>
  <c r="G347" i="5" s="1"/>
  <c r="M343" i="5"/>
  <c r="N343" i="5" s="1"/>
  <c r="U336" i="5"/>
  <c r="V336" i="5" s="1"/>
  <c r="O342" i="5"/>
  <c r="P342" i="5" s="1"/>
  <c r="C355" i="5" l="1"/>
  <c r="D355" i="5" s="1"/>
  <c r="M344" i="5"/>
  <c r="N344" i="5" s="1"/>
  <c r="Q341" i="5"/>
  <c r="R341" i="5" s="1"/>
  <c r="H347" i="5"/>
  <c r="G348" i="5" s="1"/>
  <c r="E354" i="5"/>
  <c r="F354" i="5" s="1"/>
  <c r="S338" i="5"/>
  <c r="T338" i="5" s="1"/>
  <c r="O343" i="5"/>
  <c r="P343" i="5" s="1"/>
  <c r="U337" i="5"/>
  <c r="V337" i="5" s="1"/>
  <c r="K345" i="5"/>
  <c r="L345" i="5" s="1"/>
  <c r="I346" i="5"/>
  <c r="J346" i="5" s="1"/>
  <c r="U338" i="5" l="1"/>
  <c r="V338" i="5" s="1"/>
  <c r="M345" i="5"/>
  <c r="N345" i="5" s="1"/>
  <c r="O344" i="5"/>
  <c r="P344" i="5" s="1"/>
  <c r="S339" i="5"/>
  <c r="T339" i="5" s="1"/>
  <c r="E355" i="5"/>
  <c r="F355" i="5" s="1"/>
  <c r="H348" i="5"/>
  <c r="G349" i="5" s="1"/>
  <c r="Q342" i="5"/>
  <c r="R342" i="5" s="1"/>
  <c r="I347" i="5"/>
  <c r="J347" i="5" s="1"/>
  <c r="K346" i="5"/>
  <c r="L346" i="5" s="1"/>
  <c r="C356" i="5"/>
  <c r="D356" i="5" s="1"/>
  <c r="E356" i="5" l="1"/>
  <c r="F356" i="5" s="1"/>
  <c r="I348" i="5"/>
  <c r="J348" i="5" s="1"/>
  <c r="Q343" i="5"/>
  <c r="R343" i="5" s="1"/>
  <c r="H349" i="5"/>
  <c r="G350" i="5" s="1"/>
  <c r="S340" i="5"/>
  <c r="T340" i="5" s="1"/>
  <c r="O345" i="5"/>
  <c r="P345" i="5" s="1"/>
  <c r="C357" i="5"/>
  <c r="D357" i="5" s="1"/>
  <c r="M346" i="5"/>
  <c r="N346" i="5" s="1"/>
  <c r="K347" i="5"/>
  <c r="L347" i="5" s="1"/>
  <c r="U339" i="5"/>
  <c r="V339" i="5" s="1"/>
  <c r="O346" i="5" l="1"/>
  <c r="P346" i="5" s="1"/>
  <c r="M347" i="5"/>
  <c r="N347" i="5" s="1"/>
  <c r="C358" i="5"/>
  <c r="D358" i="5"/>
  <c r="S341" i="5"/>
  <c r="T341" i="5" s="1"/>
  <c r="I349" i="5"/>
  <c r="J349" i="5" s="1"/>
  <c r="H350" i="5"/>
  <c r="G351" i="5" s="1"/>
  <c r="Q344" i="5"/>
  <c r="R344" i="5" s="1"/>
  <c r="K348" i="5"/>
  <c r="L348" i="5" s="1"/>
  <c r="E357" i="5"/>
  <c r="F357" i="5" s="1"/>
  <c r="U340" i="5"/>
  <c r="V340" i="5" s="1"/>
  <c r="Q345" i="5" l="1"/>
  <c r="R345" i="5" s="1"/>
  <c r="I350" i="5"/>
  <c r="J350" i="5" s="1"/>
  <c r="E358" i="5"/>
  <c r="F358" i="5" s="1"/>
  <c r="M348" i="5"/>
  <c r="N348" i="5" s="1"/>
  <c r="H351" i="5"/>
  <c r="G352" i="5" s="1"/>
  <c r="S342" i="5"/>
  <c r="T342" i="5" s="1"/>
  <c r="K349" i="5"/>
  <c r="L349" i="5" s="1"/>
  <c r="O347" i="5"/>
  <c r="P347" i="5" s="1"/>
  <c r="C359" i="5"/>
  <c r="D359" i="5" s="1"/>
  <c r="U341" i="5"/>
  <c r="V341" i="5" s="1"/>
  <c r="S343" i="5" l="1"/>
  <c r="T343" i="5" s="1"/>
  <c r="K350" i="5"/>
  <c r="L350" i="5" s="1"/>
  <c r="U342" i="5"/>
  <c r="V342" i="5" s="1"/>
  <c r="M349" i="5"/>
  <c r="N349" i="5" s="1"/>
  <c r="E359" i="5"/>
  <c r="F359" i="5" s="1"/>
  <c r="I351" i="5"/>
  <c r="J351" i="5" s="1"/>
  <c r="Q346" i="5"/>
  <c r="R346" i="5" s="1"/>
  <c r="C360" i="5"/>
  <c r="D360" i="5" s="1"/>
  <c r="H352" i="5"/>
  <c r="G353" i="5" s="1"/>
  <c r="O348" i="5"/>
  <c r="P348" i="5" s="1"/>
  <c r="H353" i="5" l="1"/>
  <c r="G354" i="5" s="1"/>
  <c r="Q347" i="5"/>
  <c r="R347" i="5" s="1"/>
  <c r="I352" i="5"/>
  <c r="J352" i="5" s="1"/>
  <c r="E360" i="5"/>
  <c r="F360" i="5" s="1"/>
  <c r="M350" i="5"/>
  <c r="N350" i="5" s="1"/>
  <c r="O349" i="5"/>
  <c r="P349" i="5" s="1"/>
  <c r="U343" i="5"/>
  <c r="V343" i="5" s="1"/>
  <c r="K351" i="5"/>
  <c r="L351" i="5" s="1"/>
  <c r="S344" i="5"/>
  <c r="T344" i="5" s="1"/>
  <c r="C361" i="5"/>
  <c r="D361" i="5" s="1"/>
  <c r="O350" i="5" l="1"/>
  <c r="P350" i="5" s="1"/>
  <c r="S345" i="5"/>
  <c r="T345" i="5" s="1"/>
  <c r="U344" i="5"/>
  <c r="V344" i="5" s="1"/>
  <c r="M351" i="5"/>
  <c r="N351" i="5" s="1"/>
  <c r="E361" i="5"/>
  <c r="F361" i="5" s="1"/>
  <c r="C362" i="5"/>
  <c r="D362" i="5" s="1"/>
  <c r="I353" i="5"/>
  <c r="J353" i="5" s="1"/>
  <c r="H354" i="5"/>
  <c r="G355" i="5" s="1"/>
  <c r="K352" i="5"/>
  <c r="L352" i="5" s="1"/>
  <c r="Q348" i="5"/>
  <c r="R348" i="5" s="1"/>
  <c r="E362" i="5" l="1"/>
  <c r="F362" i="5" s="1"/>
  <c r="C363" i="5"/>
  <c r="D363" i="5" s="1"/>
  <c r="M352" i="5"/>
  <c r="N352" i="5" s="1"/>
  <c r="S346" i="5"/>
  <c r="T346" i="5" s="1"/>
  <c r="Q349" i="5"/>
  <c r="R349" i="5" s="1"/>
  <c r="U345" i="5"/>
  <c r="V345" i="5" s="1"/>
  <c r="K353" i="5"/>
  <c r="L353" i="5" s="1"/>
  <c r="H355" i="5"/>
  <c r="G356" i="5" s="1"/>
  <c r="O351" i="5"/>
  <c r="P351" i="5" s="1"/>
  <c r="I354" i="5"/>
  <c r="J354" i="5" s="1"/>
  <c r="H356" i="5" l="1"/>
  <c r="G357" i="5" s="1"/>
  <c r="K354" i="5"/>
  <c r="L354" i="5" s="1"/>
  <c r="S347" i="5"/>
  <c r="T347" i="5" s="1"/>
  <c r="C364" i="5"/>
  <c r="D364" i="5" s="1"/>
  <c r="U346" i="5"/>
  <c r="V346" i="5" s="1"/>
  <c r="Q350" i="5"/>
  <c r="R350" i="5" s="1"/>
  <c r="M353" i="5"/>
  <c r="N353" i="5" s="1"/>
  <c r="I355" i="5"/>
  <c r="J355" i="5" s="1"/>
  <c r="O352" i="5"/>
  <c r="P352" i="5" s="1"/>
  <c r="E363" i="5"/>
  <c r="F363" i="5" s="1"/>
  <c r="M354" i="5" l="1"/>
  <c r="N354" i="5" s="1"/>
  <c r="U347" i="5"/>
  <c r="V347" i="5" s="1"/>
  <c r="C365" i="5"/>
  <c r="D365" i="5" s="1"/>
  <c r="E364" i="5"/>
  <c r="F364" i="5" s="1"/>
  <c r="S348" i="5"/>
  <c r="T348" i="5" s="1"/>
  <c r="O353" i="5"/>
  <c r="P353" i="5" s="1"/>
  <c r="K355" i="5"/>
  <c r="L355" i="5" s="1"/>
  <c r="Q351" i="5"/>
  <c r="R351" i="5" s="1"/>
  <c r="H357" i="5"/>
  <c r="G358" i="5" s="1"/>
  <c r="I356" i="5"/>
  <c r="J356" i="5" s="1"/>
  <c r="O354" i="5" l="1"/>
  <c r="P354" i="5" s="1"/>
  <c r="E365" i="5"/>
  <c r="F365" i="5" s="1"/>
  <c r="S349" i="5"/>
  <c r="T349" i="5" s="1"/>
  <c r="I357" i="5"/>
  <c r="J357" i="5" s="1"/>
  <c r="H358" i="5"/>
  <c r="G359" i="5" s="1"/>
  <c r="Q352" i="5"/>
  <c r="R352" i="5" s="1"/>
  <c r="U348" i="5"/>
  <c r="V348" i="5" s="1"/>
  <c r="M355" i="5"/>
  <c r="N355" i="5" s="1"/>
  <c r="C366" i="5"/>
  <c r="D366" i="5" s="1"/>
  <c r="K356" i="5"/>
  <c r="L356" i="5" s="1"/>
  <c r="O355" i="5" l="1"/>
  <c r="P355" i="5" s="1"/>
  <c r="H359" i="5"/>
  <c r="G360" i="5" s="1"/>
  <c r="K357" i="5"/>
  <c r="L357" i="5" s="1"/>
  <c r="S350" i="5"/>
  <c r="T350" i="5" s="1"/>
  <c r="M356" i="5"/>
  <c r="N356" i="5" s="1"/>
  <c r="Q353" i="5"/>
  <c r="R353" i="5" s="1"/>
  <c r="I358" i="5"/>
  <c r="J358" i="5" s="1"/>
  <c r="C367" i="5"/>
  <c r="D367" i="5" s="1"/>
  <c r="E366" i="5"/>
  <c r="F366" i="5" s="1"/>
  <c r="U349" i="5"/>
  <c r="V349" i="5" s="1"/>
  <c r="I359" i="5" l="1"/>
  <c r="J359" i="5" s="1"/>
  <c r="H360" i="5"/>
  <c r="G361" i="5" s="1"/>
  <c r="M357" i="5"/>
  <c r="N357" i="5" s="1"/>
  <c r="S351" i="5"/>
  <c r="T351" i="5" s="1"/>
  <c r="K358" i="5"/>
  <c r="L358" i="5" s="1"/>
  <c r="C368" i="5"/>
  <c r="D368" i="5" s="1"/>
  <c r="O356" i="5"/>
  <c r="P356" i="5" s="1"/>
  <c r="U350" i="5"/>
  <c r="V350" i="5" s="1"/>
  <c r="Q354" i="5"/>
  <c r="R354" i="5" s="1"/>
  <c r="E367" i="5"/>
  <c r="F367" i="5" s="1"/>
  <c r="H361" i="5" l="1"/>
  <c r="G362" i="5" s="1"/>
  <c r="U351" i="5"/>
  <c r="V351" i="5" s="1"/>
  <c r="O357" i="5"/>
  <c r="P357" i="5" s="1"/>
  <c r="C369" i="5"/>
  <c r="D369" i="5" s="1"/>
  <c r="K359" i="5"/>
  <c r="L359" i="5" s="1"/>
  <c r="S352" i="5"/>
  <c r="T352" i="5" s="1"/>
  <c r="M358" i="5"/>
  <c r="N358" i="5" s="1"/>
  <c r="Q355" i="5"/>
  <c r="R355" i="5" s="1"/>
  <c r="I360" i="5"/>
  <c r="J360" i="5" s="1"/>
  <c r="E368" i="5"/>
  <c r="F368" i="5" s="1"/>
  <c r="H362" i="5" l="1"/>
  <c r="G363" i="5" s="1"/>
  <c r="I361" i="5"/>
  <c r="J361" i="5" s="1"/>
  <c r="M359" i="5"/>
  <c r="N359" i="5" s="1"/>
  <c r="S353" i="5"/>
  <c r="T353" i="5" s="1"/>
  <c r="K360" i="5"/>
  <c r="L360" i="5" s="1"/>
  <c r="U352" i="5"/>
  <c r="V352" i="5" s="1"/>
  <c r="C370" i="5"/>
  <c r="D370" i="5" s="1"/>
  <c r="E369" i="5"/>
  <c r="F369" i="5" s="1"/>
  <c r="Q356" i="5"/>
  <c r="R356" i="5" s="1"/>
  <c r="O358" i="5"/>
  <c r="P358" i="5" s="1"/>
  <c r="Q357" i="5" l="1"/>
  <c r="R357" i="5" s="1"/>
  <c r="C371" i="5"/>
  <c r="D371" i="5" s="1"/>
  <c r="U353" i="5"/>
  <c r="V353" i="5" s="1"/>
  <c r="K361" i="5"/>
  <c r="L361" i="5" s="1"/>
  <c r="O359" i="5"/>
  <c r="P359" i="5" s="1"/>
  <c r="I362" i="5"/>
  <c r="J362" i="5" s="1"/>
  <c r="S354" i="5"/>
  <c r="T354" i="5" s="1"/>
  <c r="H363" i="5"/>
  <c r="G364" i="5" s="1"/>
  <c r="E370" i="5"/>
  <c r="F370" i="5" s="1"/>
  <c r="M360" i="5"/>
  <c r="N360" i="5" s="1"/>
  <c r="K362" i="5" l="1"/>
  <c r="L362" i="5" s="1"/>
  <c r="S355" i="5"/>
  <c r="T355" i="5" s="1"/>
  <c r="U354" i="5"/>
  <c r="V354" i="5" s="1"/>
  <c r="I363" i="5"/>
  <c r="J363" i="5" s="1"/>
  <c r="M361" i="5"/>
  <c r="N361" i="5" s="1"/>
  <c r="E371" i="5"/>
  <c r="F371" i="5" s="1"/>
  <c r="C372" i="5"/>
  <c r="D372" i="5" s="1"/>
  <c r="H364" i="5"/>
  <c r="G365" i="5" s="1"/>
  <c r="Q358" i="5"/>
  <c r="R358" i="5" s="1"/>
  <c r="O360" i="5"/>
  <c r="P360" i="5" s="1"/>
  <c r="O361" i="5" l="1"/>
  <c r="P361" i="5" s="1"/>
  <c r="I364" i="5"/>
  <c r="J364" i="5" s="1"/>
  <c r="Q359" i="5"/>
  <c r="R359" i="5" s="1"/>
  <c r="U355" i="5"/>
  <c r="V355" i="5" s="1"/>
  <c r="H365" i="5"/>
  <c r="G366" i="5" s="1"/>
  <c r="S356" i="5"/>
  <c r="T356" i="5" s="1"/>
  <c r="C373" i="5"/>
  <c r="D373" i="5" s="1"/>
  <c r="K363" i="5"/>
  <c r="L363" i="5" s="1"/>
  <c r="E372" i="5"/>
  <c r="F372" i="5" s="1"/>
  <c r="M362" i="5"/>
  <c r="N362" i="5" s="1"/>
  <c r="C374" i="5" l="1"/>
  <c r="D374" i="5" s="1"/>
  <c r="M363" i="5"/>
  <c r="N363" i="5" s="1"/>
  <c r="E373" i="5"/>
  <c r="F373" i="5" s="1"/>
  <c r="Q360" i="5"/>
  <c r="R360" i="5" s="1"/>
  <c r="K364" i="5"/>
  <c r="L364" i="5" s="1"/>
  <c r="I365" i="5"/>
  <c r="J365" i="5" s="1"/>
  <c r="S357" i="5"/>
  <c r="T357" i="5" s="1"/>
  <c r="U356" i="5"/>
  <c r="V356" i="5" s="1"/>
  <c r="H366" i="5"/>
  <c r="G367" i="5" s="1"/>
  <c r="O362" i="5"/>
  <c r="P362" i="5" s="1"/>
  <c r="I366" i="5" l="1"/>
  <c r="J366" i="5" s="1"/>
  <c r="Q361" i="5"/>
  <c r="R361" i="5" s="1"/>
  <c r="M364" i="5"/>
  <c r="N364" i="5" s="1"/>
  <c r="U357" i="5"/>
  <c r="V357" i="5" s="1"/>
  <c r="S358" i="5"/>
  <c r="T358" i="5" s="1"/>
  <c r="K365" i="5"/>
  <c r="L365" i="5" s="1"/>
  <c r="E374" i="5"/>
  <c r="F374" i="5" s="1"/>
  <c r="H367" i="5"/>
  <c r="G368" i="5" s="1"/>
  <c r="C375" i="5"/>
  <c r="D375" i="5" s="1"/>
  <c r="O363" i="5"/>
  <c r="P363" i="5" s="1"/>
  <c r="U358" i="5" l="1"/>
  <c r="V358" i="5" s="1"/>
  <c r="H368" i="5"/>
  <c r="G369" i="5" s="1"/>
  <c r="E375" i="5"/>
  <c r="F375" i="5" s="1"/>
  <c r="K366" i="5"/>
  <c r="L366" i="5" s="1"/>
  <c r="S359" i="5"/>
  <c r="T359" i="5" s="1"/>
  <c r="M365" i="5"/>
  <c r="N365" i="5" s="1"/>
  <c r="Q362" i="5"/>
  <c r="R362" i="5" s="1"/>
  <c r="O364" i="5"/>
  <c r="P364" i="5" s="1"/>
  <c r="C376" i="5"/>
  <c r="D376" i="5" s="1"/>
  <c r="I367" i="5"/>
  <c r="J367" i="5" s="1"/>
  <c r="S360" i="5" l="1"/>
  <c r="T360" i="5" s="1"/>
  <c r="K367" i="5"/>
  <c r="L367" i="5" s="1"/>
  <c r="I368" i="5"/>
  <c r="J368" i="5" s="1"/>
  <c r="Q363" i="5"/>
  <c r="R363" i="5" s="1"/>
  <c r="M366" i="5"/>
  <c r="N366" i="5" s="1"/>
  <c r="H369" i="5"/>
  <c r="G370" i="5" s="1"/>
  <c r="C377" i="5"/>
  <c r="D377" i="5" s="1"/>
  <c r="O365" i="5"/>
  <c r="P365" i="5" s="1"/>
  <c r="U359" i="5"/>
  <c r="V359" i="5" s="1"/>
  <c r="E376" i="5"/>
  <c r="F376" i="5" s="1"/>
  <c r="E377" i="5" l="1"/>
  <c r="F377" i="5" s="1"/>
  <c r="C378" i="5"/>
  <c r="D378" i="5" s="1"/>
  <c r="H370" i="5"/>
  <c r="G371" i="5" s="1"/>
  <c r="M367" i="5"/>
  <c r="N367" i="5" s="1"/>
  <c r="I369" i="5"/>
  <c r="J369" i="5" s="1"/>
  <c r="K368" i="5"/>
  <c r="L368" i="5" s="1"/>
  <c r="O366" i="5"/>
  <c r="P366" i="5" s="1"/>
  <c r="S361" i="5"/>
  <c r="T361" i="5" s="1"/>
  <c r="Q364" i="5"/>
  <c r="R364" i="5" s="1"/>
  <c r="U360" i="5"/>
  <c r="V360" i="5" s="1"/>
  <c r="K369" i="5" l="1"/>
  <c r="L369" i="5" s="1"/>
  <c r="S362" i="5"/>
  <c r="T362" i="5" s="1"/>
  <c r="O367" i="5"/>
  <c r="P367" i="5" s="1"/>
  <c r="I370" i="5"/>
  <c r="J370" i="5" s="1"/>
  <c r="M368" i="5"/>
  <c r="N368" i="5" s="1"/>
  <c r="H371" i="5"/>
  <c r="G372" i="5" s="1"/>
  <c r="U361" i="5"/>
  <c r="V361" i="5" s="1"/>
  <c r="C379" i="5"/>
  <c r="D379" i="5" s="1"/>
  <c r="Q365" i="5"/>
  <c r="R365" i="5" s="1"/>
  <c r="E378" i="5"/>
  <c r="F378" i="5" s="1"/>
  <c r="H372" i="5" l="1"/>
  <c r="G373" i="5" s="1"/>
  <c r="I371" i="5"/>
  <c r="J371" i="5" s="1"/>
  <c r="E379" i="5"/>
  <c r="F379" i="5" s="1"/>
  <c r="Q366" i="5"/>
  <c r="R366" i="5" s="1"/>
  <c r="S363" i="5"/>
  <c r="T363" i="5" s="1"/>
  <c r="U362" i="5"/>
  <c r="V362" i="5" s="1"/>
  <c r="K370" i="5"/>
  <c r="L370" i="5" s="1"/>
  <c r="C380" i="5"/>
  <c r="D380" i="5" s="1"/>
  <c r="O368" i="5"/>
  <c r="P368" i="5" s="1"/>
  <c r="M369" i="5"/>
  <c r="N369" i="5" s="1"/>
  <c r="K371" i="5" l="1"/>
  <c r="L371" i="5" s="1"/>
  <c r="S364" i="5"/>
  <c r="T364" i="5" s="1"/>
  <c r="E380" i="5"/>
  <c r="F380" i="5" s="1"/>
  <c r="O369" i="5"/>
  <c r="P369" i="5" s="1"/>
  <c r="U363" i="5"/>
  <c r="V363" i="5" s="1"/>
  <c r="Q367" i="5"/>
  <c r="R367" i="5" s="1"/>
  <c r="M370" i="5"/>
  <c r="N370" i="5" s="1"/>
  <c r="I372" i="5"/>
  <c r="J372" i="5" s="1"/>
  <c r="C381" i="5"/>
  <c r="D381" i="5" s="1"/>
  <c r="H373" i="5"/>
  <c r="G374" i="5" s="1"/>
  <c r="Q368" i="5" l="1"/>
  <c r="R368" i="5" s="1"/>
  <c r="M371" i="5"/>
  <c r="N371" i="5" s="1"/>
  <c r="U364" i="5"/>
  <c r="V364" i="5" s="1"/>
  <c r="S365" i="5"/>
  <c r="T365" i="5" s="1"/>
  <c r="E381" i="5"/>
  <c r="F381" i="5" s="1"/>
  <c r="I373" i="5"/>
  <c r="J373" i="5" s="1"/>
  <c r="K372" i="5"/>
  <c r="L372" i="5" s="1"/>
  <c r="H374" i="5"/>
  <c r="G375" i="5" s="1"/>
  <c r="O370" i="5"/>
  <c r="P370" i="5" s="1"/>
  <c r="C382" i="5"/>
  <c r="D382" i="5" s="1"/>
  <c r="I374" i="5" l="1"/>
  <c r="J374" i="5" s="1"/>
  <c r="M372" i="5"/>
  <c r="N372" i="5" s="1"/>
  <c r="H375" i="5"/>
  <c r="G376" i="5" s="1"/>
  <c r="K373" i="5"/>
  <c r="L373" i="5" s="1"/>
  <c r="E382" i="5"/>
  <c r="F382" i="5" s="1"/>
  <c r="S366" i="5"/>
  <c r="T366" i="5" s="1"/>
  <c r="U365" i="5"/>
  <c r="V365" i="5" s="1"/>
  <c r="C383" i="5"/>
  <c r="D383" i="5" s="1"/>
  <c r="O371" i="5"/>
  <c r="P371" i="5" s="1"/>
  <c r="Q369" i="5"/>
  <c r="R369" i="5" s="1"/>
  <c r="O372" i="5" l="1"/>
  <c r="P372" i="5" s="1"/>
  <c r="U366" i="5"/>
  <c r="V366" i="5" s="1"/>
  <c r="S367" i="5"/>
  <c r="T367" i="5" s="1"/>
  <c r="E383" i="5"/>
  <c r="F383" i="5" s="1"/>
  <c r="Q370" i="5"/>
  <c r="R370" i="5" s="1"/>
  <c r="H376" i="5"/>
  <c r="G377" i="5" s="1"/>
  <c r="M373" i="5"/>
  <c r="N373" i="5" s="1"/>
  <c r="C384" i="5"/>
  <c r="D384" i="5" s="1"/>
  <c r="I375" i="5"/>
  <c r="J375" i="5" s="1"/>
  <c r="K374" i="5"/>
  <c r="L374" i="5" s="1"/>
  <c r="M374" i="5" l="1"/>
  <c r="N374" i="5" s="1"/>
  <c r="U367" i="5"/>
  <c r="V367" i="5" s="1"/>
  <c r="H377" i="5"/>
  <c r="G378" i="5" s="1"/>
  <c r="Q371" i="5"/>
  <c r="R371" i="5" s="1"/>
  <c r="K375" i="5"/>
  <c r="L375" i="5" s="1"/>
  <c r="S368" i="5"/>
  <c r="T368" i="5" s="1"/>
  <c r="I376" i="5"/>
  <c r="J376" i="5" s="1"/>
  <c r="C385" i="5"/>
  <c r="D385" i="5" s="1"/>
  <c r="O373" i="5"/>
  <c r="P373" i="5" s="1"/>
  <c r="E384" i="5"/>
  <c r="F384" i="5" s="1"/>
  <c r="Q372" i="5" l="1"/>
  <c r="R372" i="5" s="1"/>
  <c r="E385" i="5"/>
  <c r="F385" i="5" s="1"/>
  <c r="H378" i="5"/>
  <c r="G379" i="5" s="1"/>
  <c r="O374" i="5"/>
  <c r="P374" i="5" s="1"/>
  <c r="C386" i="5"/>
  <c r="D386" i="5" s="1"/>
  <c r="I377" i="5"/>
  <c r="J377" i="5" s="1"/>
  <c r="S369" i="5"/>
  <c r="T369" i="5" s="1"/>
  <c r="U368" i="5"/>
  <c r="V368" i="5" s="1"/>
  <c r="K376" i="5"/>
  <c r="L376" i="5" s="1"/>
  <c r="M375" i="5"/>
  <c r="N375" i="5" s="1"/>
  <c r="S370" i="5" l="1"/>
  <c r="T370" i="5" s="1"/>
  <c r="O375" i="5"/>
  <c r="P375" i="5" s="1"/>
  <c r="H379" i="5"/>
  <c r="G380" i="5" s="1"/>
  <c r="K377" i="5"/>
  <c r="L377" i="5" s="1"/>
  <c r="U369" i="5"/>
  <c r="V369" i="5" s="1"/>
  <c r="I378" i="5"/>
  <c r="J378" i="5" s="1"/>
  <c r="M376" i="5"/>
  <c r="N376" i="5" s="1"/>
  <c r="E386" i="5"/>
  <c r="F386" i="5" s="1"/>
  <c r="Q373" i="5"/>
  <c r="R373" i="5" s="1"/>
  <c r="I379" i="5" l="1"/>
  <c r="J379" i="5" s="1"/>
  <c r="H380" i="5"/>
  <c r="G381" i="5" s="1"/>
  <c r="O376" i="5"/>
  <c r="P376" i="5" s="1"/>
  <c r="M377" i="5"/>
  <c r="N377" i="5" s="1"/>
  <c r="S371" i="5"/>
  <c r="T371" i="5" s="1"/>
  <c r="K378" i="5"/>
  <c r="L378" i="5" s="1"/>
  <c r="Q374" i="5"/>
  <c r="R374" i="5" s="1"/>
  <c r="U370" i="5"/>
  <c r="V370" i="5" s="1"/>
  <c r="Q375" i="5" l="1"/>
  <c r="R375" i="5" s="1"/>
  <c r="M378" i="5"/>
  <c r="N378" i="5" s="1"/>
  <c r="O377" i="5"/>
  <c r="P377" i="5" s="1"/>
  <c r="U371" i="5"/>
  <c r="V371" i="5" s="1"/>
  <c r="H381" i="5"/>
  <c r="G382" i="5" s="1"/>
  <c r="I380" i="5"/>
  <c r="J380" i="5" s="1"/>
  <c r="S372" i="5"/>
  <c r="T372" i="5" s="1"/>
  <c r="K379" i="5"/>
  <c r="L379" i="5" s="1"/>
  <c r="M379" i="5" l="1"/>
  <c r="N379" i="5" s="1"/>
  <c r="K380" i="5"/>
  <c r="L380" i="5" s="1"/>
  <c r="S373" i="5"/>
  <c r="T373" i="5" s="1"/>
  <c r="I381" i="5"/>
  <c r="J381" i="5" s="1"/>
  <c r="H382" i="5"/>
  <c r="G383" i="5" s="1"/>
  <c r="U372" i="5"/>
  <c r="V372" i="5" s="1"/>
  <c r="O378" i="5"/>
  <c r="P378" i="5" s="1"/>
  <c r="Q376" i="5"/>
  <c r="R376" i="5" s="1"/>
  <c r="I382" i="5" l="1"/>
  <c r="J382" i="5" s="1"/>
  <c r="Q377" i="5"/>
  <c r="R377" i="5" s="1"/>
  <c r="O379" i="5"/>
  <c r="P379" i="5" s="1"/>
  <c r="M380" i="5"/>
  <c r="N380" i="5" s="1"/>
  <c r="S374" i="5"/>
  <c r="T374" i="5" s="1"/>
  <c r="U373" i="5"/>
  <c r="V373" i="5" s="1"/>
  <c r="K381" i="5"/>
  <c r="L381" i="5" s="1"/>
  <c r="H383" i="5"/>
  <c r="G384" i="5" s="1"/>
  <c r="U374" i="5" l="1"/>
  <c r="V374" i="5" s="1"/>
  <c r="S375" i="5"/>
  <c r="T375" i="5" s="1"/>
  <c r="O380" i="5"/>
  <c r="P380" i="5" s="1"/>
  <c r="Q378" i="5"/>
  <c r="R378" i="5" s="1"/>
  <c r="M381" i="5"/>
  <c r="N381" i="5" s="1"/>
  <c r="H384" i="5"/>
  <c r="G385" i="5" s="1"/>
  <c r="I383" i="5"/>
  <c r="J383" i="5" s="1"/>
  <c r="K382" i="5"/>
  <c r="L382" i="5" s="1"/>
  <c r="H385" i="5" l="1"/>
  <c r="G386" i="5" s="1"/>
  <c r="Q379" i="5"/>
  <c r="R379" i="5" s="1"/>
  <c r="O381" i="5"/>
  <c r="P381" i="5" s="1"/>
  <c r="K383" i="5"/>
  <c r="L383" i="5" s="1"/>
  <c r="S376" i="5"/>
  <c r="T376" i="5" s="1"/>
  <c r="U375" i="5"/>
  <c r="V375" i="5" s="1"/>
  <c r="M382" i="5"/>
  <c r="N382" i="5" s="1"/>
  <c r="I384" i="5"/>
  <c r="J384" i="5" s="1"/>
  <c r="U376" i="5" l="1"/>
  <c r="V376" i="5" s="1"/>
  <c r="I385" i="5"/>
  <c r="J385" i="5" s="1"/>
  <c r="M383" i="5"/>
  <c r="N383" i="5" s="1"/>
  <c r="S377" i="5"/>
  <c r="T377" i="5" s="1"/>
  <c r="K384" i="5"/>
  <c r="L384" i="5" s="1"/>
  <c r="O382" i="5"/>
  <c r="P382" i="5" s="1"/>
  <c r="Q380" i="5"/>
  <c r="R380" i="5" s="1"/>
  <c r="H386" i="5"/>
  <c r="O383" i="5" l="1"/>
  <c r="P383" i="5" s="1"/>
  <c r="I386" i="5"/>
  <c r="J386" i="5" s="1"/>
  <c r="S378" i="5"/>
  <c r="T378" i="5" s="1"/>
  <c r="Q381" i="5"/>
  <c r="R381" i="5" s="1"/>
  <c r="U377" i="5"/>
  <c r="V377" i="5" s="1"/>
  <c r="M384" i="5"/>
  <c r="N384" i="5" s="1"/>
  <c r="K385" i="5"/>
  <c r="L385" i="5" s="1"/>
  <c r="Q382" i="5" l="1"/>
  <c r="R382" i="5" s="1"/>
  <c r="M385" i="5"/>
  <c r="N385" i="5" s="1"/>
  <c r="S379" i="5"/>
  <c r="T379" i="5" s="1"/>
  <c r="O384" i="5"/>
  <c r="P384" i="5" s="1"/>
  <c r="K386" i="5"/>
  <c r="L386" i="5" s="1"/>
  <c r="U378" i="5"/>
  <c r="V378" i="5" s="1"/>
  <c r="U379" i="5" l="1"/>
  <c r="V379" i="5" s="1"/>
  <c r="O385" i="5"/>
  <c r="P385" i="5" s="1"/>
  <c r="S380" i="5"/>
  <c r="T380" i="5" s="1"/>
  <c r="M386" i="5"/>
  <c r="N386" i="5" s="1"/>
  <c r="Q383" i="5"/>
  <c r="R383" i="5" s="1"/>
  <c r="O386" i="5" l="1"/>
  <c r="P386" i="5" s="1"/>
  <c r="Q384" i="5"/>
  <c r="R384" i="5" s="1"/>
  <c r="S381" i="5"/>
  <c r="T381" i="5" s="1"/>
  <c r="U380" i="5"/>
  <c r="V380" i="5" s="1"/>
  <c r="U381" i="5" l="1"/>
  <c r="V381" i="5" s="1"/>
  <c r="S382" i="5"/>
  <c r="T382" i="5" s="1"/>
  <c r="Q385" i="5"/>
  <c r="R385" i="5" s="1"/>
  <c r="Q386" i="5" l="1"/>
  <c r="R386" i="5" s="1"/>
  <c r="U382" i="5"/>
  <c r="V382" i="5" s="1"/>
  <c r="S383" i="5"/>
  <c r="T383" i="5" s="1"/>
  <c r="U383" i="5" l="1"/>
  <c r="V383" i="5" s="1"/>
  <c r="S384" i="5"/>
  <c r="T384" i="5" s="1"/>
  <c r="U384" i="5" l="1"/>
  <c r="V384" i="5" s="1"/>
  <c r="S385" i="5"/>
  <c r="T385" i="5" s="1"/>
  <c r="U385" i="5" l="1"/>
  <c r="V385" i="5" s="1"/>
  <c r="S386" i="5"/>
  <c r="T386" i="5" s="1"/>
  <c r="U386" i="5" l="1"/>
  <c r="V38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 vallejo</author>
  </authors>
  <commentList>
    <comment ref="M26" authorId="0" shapeId="0" xr:uid="{E0701E6B-FD18-4F0B-B6AD-23A39C71070B}">
      <text>
        <r>
          <rPr>
            <sz val="12"/>
            <color rgb="FF000000"/>
            <rFont val="Tahoma"/>
            <family val="2"/>
          </rPr>
          <t>Se marcarán en rojo aquellos valores menores al resto, y se marcará en verde aquellos valores mayores a los demás.</t>
        </r>
      </text>
    </comment>
  </commentList>
</comments>
</file>

<file path=xl/sharedStrings.xml><?xml version="1.0" encoding="utf-8"?>
<sst xmlns="http://schemas.openxmlformats.org/spreadsheetml/2006/main" count="1135" uniqueCount="166">
  <si>
    <t>Gas</t>
  </si>
  <si>
    <t>Internet</t>
  </si>
  <si>
    <t>TOTAL</t>
  </si>
  <si>
    <t>#</t>
  </si>
  <si>
    <t>Balance</t>
  </si>
  <si>
    <t>BALANCE</t>
  </si>
  <si>
    <t>NOTAS ESTE MES</t>
  </si>
  <si>
    <t>NOTAS PARA EL SIGUIENTE MES</t>
  </si>
  <si>
    <t>GASTOS TOTALES</t>
  </si>
  <si>
    <t>INGRESOS TOTALES</t>
  </si>
  <si>
    <t>SALDO RESTANTE</t>
  </si>
  <si>
    <t>PRESUPUESTO</t>
  </si>
  <si>
    <t>RESUMEN DE INGRESOS</t>
  </si>
  <si>
    <t>RESUMEN DE GASTOS</t>
  </si>
  <si>
    <t>AHORRO</t>
  </si>
  <si>
    <t>DEUDAS</t>
  </si>
  <si>
    <t>Fecha de inicio</t>
  </si>
  <si>
    <t>PAGADO</t>
  </si>
  <si>
    <t>DESCRIPCIÓN</t>
  </si>
  <si>
    <t>META</t>
  </si>
  <si>
    <t>TOTAL RESTANTE</t>
  </si>
  <si>
    <t>META DE AHORRO</t>
  </si>
  <si>
    <t>AHORRO A LA FECHA</t>
  </si>
  <si>
    <t>AHORRO PENDIENTE</t>
  </si>
  <si>
    <t># DE MESES NECESARIOS</t>
  </si>
  <si>
    <t># DE MESES RESTANTES</t>
  </si>
  <si>
    <t>Boda</t>
  </si>
  <si>
    <t>Vacaciones</t>
  </si>
  <si>
    <t>Carro Nuevo</t>
  </si>
  <si>
    <t>Entrada Apartamento</t>
  </si>
  <si>
    <t>El método 'Bola de Nieve' es una estrategia de reducción de deuda en la que se paga la deuda en orden de menor a mayor, ganando impulso a medida que elimina cada saldo restante. Cuando la deuda más pequeña se paga en su totalidad, transfiere el pago mínimo que estaba haciendo de esa deuda al siguiente pago de deuda más pequeño. Ingrese sus deudas en orden de menor a mayor, así como su pago adicional mensual y su pago inicial único y desplácese hacia abajo para ver cuándo estará libre de deudas.</t>
  </si>
  <si>
    <t>MES</t>
  </si>
  <si>
    <t>PAGO</t>
  </si>
  <si>
    <t>Deuda 1</t>
  </si>
  <si>
    <t>Deuda 2</t>
  </si>
  <si>
    <t>Deuda 3</t>
  </si>
  <si>
    <t>Deuda 4</t>
  </si>
  <si>
    <t>Deuda 5</t>
  </si>
  <si>
    <t>Deuda 6</t>
  </si>
  <si>
    <t>Deuda 7</t>
  </si>
  <si>
    <t>Deuda 8</t>
  </si>
  <si>
    <t>Deuda 9</t>
  </si>
  <si>
    <t>Deuda 10</t>
  </si>
  <si>
    <t>Pago Mínimo</t>
  </si>
  <si>
    <t>Tasa de Interés</t>
  </si>
  <si>
    <t>Casa</t>
  </si>
  <si>
    <t>Universidad</t>
  </si>
  <si>
    <t>Carro</t>
  </si>
  <si>
    <t>Tarjeta de Crédito 2</t>
  </si>
  <si>
    <t>Tarjeta de Crédito 1</t>
  </si>
  <si>
    <t>PAGO MÍNIMO MENSUAL</t>
  </si>
  <si>
    <t>DEUDA TOTAL INICIAL</t>
  </si>
  <si>
    <t>Pago Mensual Adicional</t>
  </si>
  <si>
    <t>Pago Inicial Único</t>
  </si>
  <si>
    <t>REGISTRO DE GASTOS</t>
  </si>
  <si>
    <t>Hipoteca</t>
  </si>
  <si>
    <t>Electricidad</t>
  </si>
  <si>
    <t>Agua</t>
  </si>
  <si>
    <t>PROYECTADO</t>
  </si>
  <si>
    <t>RECIBIDO</t>
  </si>
  <si>
    <t>VALOR</t>
  </si>
  <si>
    <t>FONDOS DE AHORRO TOTALES</t>
  </si>
  <si>
    <t>AHORRO ACTUAL</t>
  </si>
  <si>
    <t>AHORRO MENSUAL</t>
  </si>
  <si>
    <t>Sueldo</t>
  </si>
  <si>
    <t>Otros Ingresos</t>
  </si>
  <si>
    <t>Renta</t>
  </si>
  <si>
    <t>Ventas</t>
  </si>
  <si>
    <t>Teléfono</t>
  </si>
  <si>
    <t>Gimnasio</t>
  </si>
  <si>
    <t>REAL</t>
  </si>
  <si>
    <t>FACTURAS</t>
  </si>
  <si>
    <t>Tarjeta de Crédito</t>
  </si>
  <si>
    <t>Prestamo Universidad</t>
  </si>
  <si>
    <t>Supermercado</t>
  </si>
  <si>
    <t>Domicilios</t>
  </si>
  <si>
    <t>Compras</t>
  </si>
  <si>
    <t>Bar</t>
  </si>
  <si>
    <t>Salud</t>
  </si>
  <si>
    <t>Entretenimiento</t>
  </si>
  <si>
    <t>Cine</t>
  </si>
  <si>
    <t>Comida</t>
  </si>
  <si>
    <t>Hot dogs</t>
  </si>
  <si>
    <t>Ropa</t>
  </si>
  <si>
    <t>Salida Viernes</t>
  </si>
  <si>
    <t>Cena Aniversario</t>
  </si>
  <si>
    <t>Cervezas</t>
  </si>
  <si>
    <t>Cita Médica</t>
  </si>
  <si>
    <t>Juegos Playstation</t>
  </si>
  <si>
    <t>Función Avatar</t>
  </si>
  <si>
    <t>Productos Limpieza</t>
  </si>
  <si>
    <t>Corbata Papá</t>
  </si>
  <si>
    <t>Zapatos Primo</t>
  </si>
  <si>
    <t>Saco</t>
  </si>
  <si>
    <t>Concierto</t>
  </si>
  <si>
    <t>Seguro Carro</t>
  </si>
  <si>
    <t>ENERO</t>
  </si>
  <si>
    <t>Rappi</t>
  </si>
  <si>
    <t>AQUÍ PUEDES PONER LAS NOVEDADES DEL MES</t>
  </si>
  <si>
    <t>AQUÍ PUEDES PONER LOS PUNTOS A TENER EN CUENTA PARA EL PRÓXIMO MES</t>
  </si>
  <si>
    <t>Viaje</t>
  </si>
  <si>
    <t>Apartamento</t>
  </si>
  <si>
    <t>Viaje 2</t>
  </si>
  <si>
    <t>Carro 2</t>
  </si>
  <si>
    <t>Tecnología</t>
  </si>
  <si>
    <t>FEBRERO</t>
  </si>
  <si>
    <t>Llena estos campos no obligatorios</t>
  </si>
  <si>
    <t>Llena estos campos obligatorios</t>
  </si>
  <si>
    <t>FONDO DE AHORROS</t>
  </si>
  <si>
    <t>BOLA DE NIEVE</t>
  </si>
  <si>
    <t>CONFIGURACIÓN</t>
  </si>
  <si>
    <t>REPORTE ANUAL</t>
  </si>
  <si>
    <t>Enero</t>
  </si>
  <si>
    <t>Febrero</t>
  </si>
  <si>
    <t>Marzo</t>
  </si>
  <si>
    <t>Abril</t>
  </si>
  <si>
    <t>Mayo</t>
  </si>
  <si>
    <t>Junio</t>
  </si>
  <si>
    <t>Julio</t>
  </si>
  <si>
    <t>Agosto</t>
  </si>
  <si>
    <t>Septiembre</t>
  </si>
  <si>
    <t>Octubre</t>
  </si>
  <si>
    <t>Noviembre</t>
  </si>
  <si>
    <t>Diciembre</t>
  </si>
  <si>
    <t>GASTO REAL POR MES</t>
  </si>
  <si>
    <t>Resumen de Ingresos</t>
  </si>
  <si>
    <t>Presupuesto</t>
  </si>
  <si>
    <t>Facturas</t>
  </si>
  <si>
    <t>Resumen de Gastos</t>
  </si>
  <si>
    <t>Ahorro</t>
  </si>
  <si>
    <t>Deudas</t>
  </si>
  <si>
    <t>Descripción</t>
  </si>
  <si>
    <t>Día de Pago</t>
  </si>
  <si>
    <t>Proyectado</t>
  </si>
  <si>
    <t>Recibido</t>
  </si>
  <si>
    <t>Valor</t>
  </si>
  <si>
    <t>Pagado</t>
  </si>
  <si>
    <t>Real</t>
  </si>
  <si>
    <t>Meta</t>
  </si>
  <si>
    <t>Ahorrado</t>
  </si>
  <si>
    <t>Pendiente</t>
  </si>
  <si>
    <t>Fecha del Gasto</t>
  </si>
  <si>
    <t>GASTO</t>
  </si>
  <si>
    <t>%</t>
  </si>
  <si>
    <t>GASTOS</t>
  </si>
  <si>
    <t>Ingresa el tipo de ingresos, facturas, gastos, ahorros y deudas que tienes.</t>
  </si>
  <si>
    <t>Llena estos campos</t>
  </si>
  <si>
    <t>Los campos en gris se modifican automáticamente (NO MODIFICAR)</t>
  </si>
  <si>
    <t>Registra tus ingresos, facturas, gastos, ahorros y deudas del mes. Celdas duplicadas se marcarán en rojo como advertencia.</t>
  </si>
  <si>
    <t>Este es un resumen anual y se llena de manera automática</t>
  </si>
  <si>
    <t>NO MODIFICAR</t>
  </si>
  <si>
    <t>Registra aquí las metas de ahorro que tengas</t>
  </si>
  <si>
    <t>Registra las diferentes deudas que tienes y mira cuánto tiempo te va a llevar pagarlas con el método Bola de Nieve</t>
  </si>
  <si>
    <t>Te recomendamos revisar el video tutorial para más información</t>
  </si>
  <si>
    <t>Categoría</t>
  </si>
  <si>
    <t>MARZO</t>
  </si>
  <si>
    <t>ABRIL</t>
  </si>
  <si>
    <t>MAYO</t>
  </si>
  <si>
    <t>JUNIO</t>
  </si>
  <si>
    <t>JULIO</t>
  </si>
  <si>
    <t>AGOSTO</t>
  </si>
  <si>
    <t>SEPTIEMBRE</t>
  </si>
  <si>
    <t>OCTUBRE</t>
  </si>
  <si>
    <t>NOVIEMBRE</t>
  </si>
  <si>
    <t>DICIEMBRE</t>
  </si>
  <si>
    <t>02/30/2025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</si>
</sst>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
    <numFmt numFmtId="166" formatCode="d&quot; - &quot;mmm&quot; - &quot;yyyy"/>
    <numFmt numFmtId="167" formatCode="dd/mm/yyyy;@"/>
    <numFmt numFmtId="168" formatCode="[$$]#,##0"/>
    <numFmt numFmtId="169" formatCode="0.0"/>
    <numFmt numFmtId="170" formatCode="&quot;$&quot;#,##0"/>
  </numFmts>
  <fonts count="43">
    <font>
      <sz val="10"/>
      <color rgb="FF000000"/>
      <name val="Arial"/>
      <scheme val="minor"/>
    </font>
    <font>
      <sz val="10"/>
      <color rgb="FFA3A0D3"/>
      <name val="Lato"/>
      <family val="2"/>
    </font>
    <font>
      <sz val="10"/>
      <name val="Arial"/>
      <family val="2"/>
    </font>
    <font>
      <sz val="10"/>
      <color rgb="FF666666"/>
      <name val="Lato"/>
      <family val="2"/>
    </font>
    <font>
      <sz val="10"/>
      <color theme="1"/>
      <name val="Lato"/>
      <family val="2"/>
    </font>
    <font>
      <sz val="10"/>
      <color theme="0"/>
      <name val="Lato"/>
      <family val="2"/>
    </font>
    <font>
      <sz val="10"/>
      <color rgb="FFFFFFFF"/>
      <name val="Lato"/>
      <family val="2"/>
    </font>
    <font>
      <sz val="10"/>
      <color rgb="FF666666"/>
      <name val="Lato"/>
      <family val="2"/>
    </font>
    <font>
      <i/>
      <sz val="10"/>
      <color rgb="FF666666"/>
      <name val="Lato"/>
      <family val="2"/>
    </font>
    <font>
      <sz val="10"/>
      <color rgb="FF000000"/>
      <name val="Arial"/>
      <family val="2"/>
      <scheme val="minor"/>
    </font>
    <font>
      <sz val="10"/>
      <color theme="0"/>
      <name val="Lato"/>
      <family val="2"/>
    </font>
    <font>
      <sz val="10"/>
      <color rgb="FF666666"/>
      <name val="Lato"/>
      <family val="2"/>
    </font>
    <font>
      <sz val="10"/>
      <color rgb="FFFFFFFF"/>
      <name val="Lato"/>
      <family val="2"/>
    </font>
    <font>
      <sz val="10"/>
      <color theme="1"/>
      <name val="Lato"/>
      <family val="2"/>
    </font>
    <font>
      <b/>
      <sz val="10"/>
      <name val="Lato"/>
      <family val="2"/>
    </font>
    <font>
      <sz val="24"/>
      <color rgb="FFFFFFFF"/>
      <name val="Lato"/>
      <family val="2"/>
    </font>
    <font>
      <sz val="10"/>
      <color rgb="FF000000"/>
      <name val="Lato"/>
      <family val="2"/>
    </font>
    <font>
      <sz val="10"/>
      <name val="Lato"/>
      <family val="2"/>
    </font>
    <font>
      <sz val="10"/>
      <color rgb="FF000000"/>
      <name val="Arial"/>
      <family val="2"/>
      <scheme val="minor"/>
    </font>
    <font>
      <sz val="10"/>
      <name val="Arial"/>
      <family val="2"/>
      <scheme val="minor"/>
    </font>
    <font>
      <sz val="10"/>
      <color theme="1"/>
      <name val="Antone"/>
    </font>
    <font>
      <b/>
      <sz val="28"/>
      <color rgb="FFFFFFFF"/>
      <name val="Antone"/>
    </font>
    <font>
      <sz val="11"/>
      <color theme="1"/>
      <name val="Antone"/>
    </font>
    <font>
      <sz val="10"/>
      <color rgb="FF000000"/>
      <name val="Antone"/>
    </font>
    <font>
      <sz val="10"/>
      <color theme="1"/>
      <name val="Arial"/>
      <family val="2"/>
      <scheme val="minor"/>
    </font>
    <font>
      <b/>
      <sz val="28"/>
      <color rgb="FFFFFFFF"/>
      <name val="Arial"/>
      <family val="2"/>
      <scheme val="minor"/>
    </font>
    <font>
      <sz val="10"/>
      <color theme="0"/>
      <name val="Arial"/>
      <family val="2"/>
      <scheme val="minor"/>
    </font>
    <font>
      <sz val="50"/>
      <color theme="1"/>
      <name val="Antone"/>
    </font>
    <font>
      <b/>
      <sz val="10"/>
      <name val="Antone"/>
    </font>
    <font>
      <sz val="24"/>
      <color theme="1"/>
      <name val="Antone"/>
    </font>
    <font>
      <sz val="24"/>
      <color rgb="FFFFFFFF"/>
      <name val="Antone"/>
    </font>
    <font>
      <sz val="10"/>
      <name val="Antone"/>
    </font>
    <font>
      <sz val="18"/>
      <color theme="1"/>
      <name val="Antone"/>
    </font>
    <font>
      <b/>
      <sz val="10"/>
      <color theme="1"/>
      <name val="Antone"/>
    </font>
    <font>
      <b/>
      <sz val="11"/>
      <color theme="0"/>
      <name val="Antone"/>
    </font>
    <font>
      <sz val="9"/>
      <name val="Antone"/>
    </font>
    <font>
      <sz val="10"/>
      <color rgb="FF666666"/>
      <name val="Antone"/>
    </font>
    <font>
      <sz val="10"/>
      <color theme="0"/>
      <name val="Antone"/>
    </font>
    <font>
      <b/>
      <sz val="11"/>
      <color rgb="FFFFFFFF"/>
      <name val="Antone"/>
    </font>
    <font>
      <b/>
      <sz val="11"/>
      <color theme="1"/>
      <name val="Antone"/>
    </font>
    <font>
      <b/>
      <sz val="20"/>
      <color theme="1"/>
      <name val="Antone"/>
    </font>
    <font>
      <sz val="12"/>
      <color rgb="FF000000"/>
      <name val="Tahoma"/>
      <family val="2"/>
    </font>
    <font>
      <sz val="11"/>
      <color theme="1"/>
      <name val="Arial"/>
      <family val="2"/>
      <scheme val="minor"/>
    </font>
  </fonts>
  <fills count="3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8F2EB"/>
        <bgColor rgb="FFF8F2EB"/>
      </patternFill>
    </fill>
    <fill>
      <patternFill patternType="solid">
        <fgColor rgb="FF002F4A"/>
        <bgColor indexed="64"/>
      </patternFill>
    </fill>
    <fill>
      <patternFill patternType="solid">
        <fgColor rgb="FFFFD800"/>
        <bgColor indexed="64"/>
      </patternFill>
    </fill>
    <fill>
      <patternFill patternType="solid">
        <fgColor rgb="FFFFD800"/>
        <bgColor rgb="FFE6E3FE"/>
      </patternFill>
    </fill>
    <fill>
      <patternFill patternType="solid">
        <fgColor rgb="FF002F4A"/>
        <bgColor rgb="FFCBC7FC"/>
      </patternFill>
    </fill>
    <fill>
      <patternFill patternType="solid">
        <fgColor rgb="FF002F4A"/>
        <bgColor rgb="FFB5EECB"/>
      </patternFill>
    </fill>
    <fill>
      <patternFill patternType="solid">
        <fgColor rgb="FF002F4A"/>
        <bgColor rgb="FFFFBFBE"/>
      </patternFill>
    </fill>
    <fill>
      <patternFill patternType="solid">
        <fgColor rgb="FF002F4A"/>
        <bgColor rgb="FFFEC8A7"/>
      </patternFill>
    </fill>
    <fill>
      <patternFill patternType="solid">
        <fgColor rgb="FFFFD800"/>
        <bgColor rgb="FFDBF7E5"/>
      </patternFill>
    </fill>
    <fill>
      <patternFill patternType="solid">
        <fgColor rgb="FFFFD800"/>
        <bgColor rgb="FFFFDFDE"/>
      </patternFill>
    </fill>
    <fill>
      <patternFill patternType="solid">
        <fgColor rgb="FFFFD800"/>
        <bgColor rgb="FFFFE3D2"/>
      </patternFill>
    </fill>
    <fill>
      <patternFill patternType="solid">
        <fgColor rgb="FF002F4A"/>
        <bgColor theme="6"/>
      </patternFill>
    </fill>
    <fill>
      <patternFill patternType="solid">
        <fgColor theme="8" tint="0.79998168889431442"/>
        <bgColor rgb="FFF8F2EB"/>
      </patternFill>
    </fill>
    <fill>
      <patternFill patternType="solid">
        <fgColor rgb="FFFFD800"/>
        <bgColor rgb="FFF8F2EB"/>
      </patternFill>
    </fill>
    <fill>
      <patternFill patternType="solid">
        <fgColor theme="0"/>
        <bgColor rgb="FFFEF2EE"/>
      </patternFill>
    </fill>
    <fill>
      <patternFill patternType="solid">
        <fgColor theme="0"/>
        <bgColor indexed="64"/>
      </patternFill>
    </fill>
    <fill>
      <patternFill patternType="solid">
        <fgColor rgb="FFFFA300"/>
        <bgColor rgb="FF741B47"/>
      </patternFill>
    </fill>
    <fill>
      <patternFill patternType="solid">
        <fgColor rgb="FFFFA300"/>
        <bgColor indexed="64"/>
      </patternFill>
    </fill>
    <fill>
      <patternFill patternType="solid">
        <fgColor theme="0" tint="-4.9989318521683403E-2"/>
        <bgColor rgb="FFFEF2EE"/>
      </patternFill>
    </fill>
    <fill>
      <patternFill patternType="solid">
        <fgColor theme="0" tint="-4.9989318521683403E-2"/>
        <bgColor indexed="64"/>
      </patternFill>
    </fill>
    <fill>
      <patternFill patternType="solid">
        <fgColor theme="0" tint="-4.9989318521683403E-2"/>
        <bgColor rgb="FFFEE6E2"/>
      </patternFill>
    </fill>
    <fill>
      <patternFill patternType="solid">
        <fgColor theme="0" tint="-4.9989318521683403E-2"/>
        <bgColor theme="0"/>
      </patternFill>
    </fill>
    <fill>
      <patternFill patternType="solid">
        <fgColor theme="0"/>
        <bgColor rgb="FFFFE3D2"/>
      </patternFill>
    </fill>
    <fill>
      <patternFill patternType="solid">
        <fgColor rgb="FFFFD800"/>
        <bgColor rgb="FFFEE6E2"/>
      </patternFill>
    </fill>
    <fill>
      <patternFill patternType="solid">
        <fgColor theme="1"/>
        <bgColor rgb="FFB9D2D7"/>
      </patternFill>
    </fill>
    <fill>
      <patternFill patternType="solid">
        <fgColor theme="0"/>
        <bgColor rgb="FFDBF7E5"/>
      </patternFill>
    </fill>
    <fill>
      <patternFill patternType="solid">
        <fgColor theme="0" tint="-4.9989318521683403E-2"/>
        <bgColor rgb="FFDBF7E5"/>
      </patternFill>
    </fill>
    <fill>
      <patternFill patternType="solid">
        <fgColor theme="0" tint="-4.9989318521683403E-2"/>
        <bgColor rgb="FFFFE3D2"/>
      </patternFill>
    </fill>
    <fill>
      <patternFill patternType="solid">
        <fgColor theme="8" tint="0.79998168889431442"/>
        <bgColor indexed="64"/>
      </patternFill>
    </fill>
    <fill>
      <patternFill patternType="solid">
        <fgColor theme="0"/>
        <bgColor rgb="FFFEE6E2"/>
      </patternFill>
    </fill>
  </fills>
  <borders count="68">
    <border>
      <left/>
      <right/>
      <top/>
      <bottom/>
      <diagonal/>
    </border>
    <border>
      <left style="thin">
        <color rgb="FFEFEFEF"/>
      </left>
      <right/>
      <top style="thin">
        <color rgb="FFEFEFEF"/>
      </top>
      <bottom/>
      <diagonal/>
    </border>
    <border>
      <left/>
      <right style="thin">
        <color rgb="FFEFEFEF"/>
      </right>
      <top style="thin">
        <color rgb="FFEFEFEF"/>
      </top>
      <bottom/>
      <diagonal/>
    </border>
    <border>
      <left style="thin">
        <color rgb="FFEFEFEF"/>
      </left>
      <right/>
      <top/>
      <bottom style="thin">
        <color rgb="FFEFEFEF"/>
      </bottom>
      <diagonal/>
    </border>
    <border>
      <left/>
      <right style="thin">
        <color rgb="FFEFEFEF"/>
      </right>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right/>
      <top style="thin">
        <color rgb="FFEFEFEF"/>
      </top>
      <bottom style="thin">
        <color rgb="FFEFEFE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EFEFEF"/>
      </right>
      <top style="thin">
        <color rgb="FFEFEFEF"/>
      </top>
      <bottom style="thin">
        <color rgb="FFEFEFEF"/>
      </bottom>
      <diagonal/>
    </border>
    <border>
      <left style="thin">
        <color rgb="FFEFEFEF"/>
      </left>
      <right style="medium">
        <color indexed="64"/>
      </right>
      <top style="thin">
        <color rgb="FFEFEFEF"/>
      </top>
      <bottom style="thin">
        <color rgb="FFEFEFE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EFEFEF"/>
      </right>
      <top/>
      <bottom style="thin">
        <color rgb="FFEFEFEF"/>
      </bottom>
      <diagonal/>
    </border>
    <border>
      <left style="thin">
        <color rgb="FFEFEFEF"/>
      </left>
      <right style="thin">
        <color rgb="FFEFEFEF"/>
      </right>
      <top/>
      <bottom style="thin">
        <color rgb="FFEFEFEF"/>
      </bottom>
      <diagonal/>
    </border>
    <border>
      <left style="thin">
        <color rgb="FFEFEFEF"/>
      </left>
      <right style="medium">
        <color indexed="64"/>
      </right>
      <top/>
      <bottom style="thin">
        <color rgb="FFEFEFEF"/>
      </bottom>
      <diagonal/>
    </border>
    <border>
      <left style="medium">
        <color indexed="64"/>
      </left>
      <right style="thin">
        <color rgb="FFEFEFEF"/>
      </right>
      <top style="thin">
        <color rgb="FFEFEFEF"/>
      </top>
      <bottom style="medium">
        <color indexed="64"/>
      </bottom>
      <diagonal/>
    </border>
    <border>
      <left style="thin">
        <color rgb="FFEFEFEF"/>
      </left>
      <right style="thin">
        <color rgb="FFEFEFEF"/>
      </right>
      <top style="thin">
        <color rgb="FFEFEFEF"/>
      </top>
      <bottom style="medium">
        <color indexed="64"/>
      </bottom>
      <diagonal/>
    </border>
    <border>
      <left style="thin">
        <color rgb="FFEFEFEF"/>
      </left>
      <right style="medium">
        <color indexed="64"/>
      </right>
      <top style="thin">
        <color rgb="FFEFEFEF"/>
      </top>
      <bottom style="medium">
        <color indexed="64"/>
      </bottom>
      <diagonal/>
    </border>
    <border>
      <left style="medium">
        <color indexed="64"/>
      </left>
      <right style="thin">
        <color rgb="FFEFEFEF"/>
      </right>
      <top/>
      <bottom style="medium">
        <color indexed="64"/>
      </bottom>
      <diagonal/>
    </border>
    <border>
      <left style="thin">
        <color rgb="FFEFEFEF"/>
      </left>
      <right style="thin">
        <color rgb="FFEFEFEF"/>
      </right>
      <top/>
      <bottom style="medium">
        <color indexed="64"/>
      </bottom>
      <diagonal/>
    </border>
    <border>
      <left style="thin">
        <color rgb="FFEFEFEF"/>
      </left>
      <right style="medium">
        <color indexed="64"/>
      </right>
      <top/>
      <bottom style="medium">
        <color indexed="64"/>
      </bottom>
      <diagonal/>
    </border>
    <border>
      <left/>
      <right style="thin">
        <color rgb="FFEFEFEF"/>
      </right>
      <top/>
      <bottom style="medium">
        <color indexed="64"/>
      </bottom>
      <diagonal/>
    </border>
    <border>
      <left style="medium">
        <color indexed="64"/>
      </left>
      <right/>
      <top style="thin">
        <color rgb="FFEFEFEF"/>
      </top>
      <bottom style="thin">
        <color rgb="FFEFEFEF"/>
      </bottom>
      <diagonal/>
    </border>
    <border>
      <left/>
      <right style="thin">
        <color rgb="FFEFEFEF"/>
      </right>
      <top style="medium">
        <color indexed="64"/>
      </top>
      <bottom style="medium">
        <color indexed="64"/>
      </bottom>
      <diagonal/>
    </border>
    <border>
      <left style="thin">
        <color rgb="FFEFEFEF"/>
      </left>
      <right/>
      <top style="medium">
        <color indexed="64"/>
      </top>
      <bottom style="medium">
        <color indexed="64"/>
      </bottom>
      <diagonal/>
    </border>
    <border>
      <left/>
      <right style="medium">
        <color indexed="64"/>
      </right>
      <top style="thin">
        <color rgb="FFEFEFEF"/>
      </top>
      <bottom style="thin">
        <color rgb="FFEFEFEF"/>
      </bottom>
      <diagonal/>
    </border>
    <border>
      <left style="medium">
        <color indexed="64"/>
      </left>
      <right/>
      <top style="thin">
        <color rgb="FFEFEFEF"/>
      </top>
      <bottom style="medium">
        <color indexed="64"/>
      </bottom>
      <diagonal/>
    </border>
    <border>
      <left/>
      <right style="thin">
        <color rgb="FFEFEFEF"/>
      </right>
      <top style="thin">
        <color rgb="FFEFEFEF"/>
      </top>
      <bottom style="medium">
        <color indexed="64"/>
      </bottom>
      <diagonal/>
    </border>
    <border>
      <left style="thin">
        <color rgb="FFEFEFEF"/>
      </left>
      <right/>
      <top style="thin">
        <color rgb="FFEFEFEF"/>
      </top>
      <bottom style="medium">
        <color indexed="64"/>
      </bottom>
      <diagonal/>
    </border>
    <border>
      <left/>
      <right/>
      <top style="thin">
        <color rgb="FFEFEFEF"/>
      </top>
      <bottom style="medium">
        <color indexed="64"/>
      </bottom>
      <diagonal/>
    </border>
    <border>
      <left/>
      <right style="medium">
        <color indexed="64"/>
      </right>
      <top style="thin">
        <color rgb="FFEFEFEF"/>
      </top>
      <bottom style="medium">
        <color indexed="64"/>
      </bottom>
      <diagonal/>
    </border>
    <border>
      <left style="medium">
        <color indexed="64"/>
      </left>
      <right/>
      <top style="medium">
        <color indexed="64"/>
      </top>
      <bottom style="thin">
        <color rgb="FFEFEFEF"/>
      </bottom>
      <diagonal/>
    </border>
    <border>
      <left/>
      <right style="thin">
        <color rgb="FFEFEFEF"/>
      </right>
      <top style="medium">
        <color indexed="64"/>
      </top>
      <bottom style="thin">
        <color rgb="FFEFEFEF"/>
      </bottom>
      <diagonal/>
    </border>
    <border>
      <left style="thin">
        <color rgb="FFEFEFEF"/>
      </left>
      <right/>
      <top style="medium">
        <color indexed="64"/>
      </top>
      <bottom style="thin">
        <color rgb="FFEFEFEF"/>
      </bottom>
      <diagonal/>
    </border>
    <border>
      <left/>
      <right/>
      <top style="medium">
        <color indexed="64"/>
      </top>
      <bottom style="thin">
        <color rgb="FFEFEFEF"/>
      </bottom>
      <diagonal/>
    </border>
    <border>
      <left/>
      <right style="medium">
        <color indexed="64"/>
      </right>
      <top style="medium">
        <color indexed="64"/>
      </top>
      <bottom style="thin">
        <color rgb="FFEFEFEF"/>
      </bottom>
      <diagonal/>
    </border>
    <border>
      <left style="medium">
        <color indexed="64"/>
      </left>
      <right style="thin">
        <color rgb="FFEFEFEF"/>
      </right>
      <top style="medium">
        <color indexed="64"/>
      </top>
      <bottom style="thin">
        <color rgb="FFEFEFEF"/>
      </bottom>
      <diagonal/>
    </border>
    <border>
      <left style="thin">
        <color rgb="FFEFEFEF"/>
      </left>
      <right style="thin">
        <color rgb="FFEFEFEF"/>
      </right>
      <top style="medium">
        <color indexed="64"/>
      </top>
      <bottom style="thin">
        <color rgb="FFEFEFEF"/>
      </bottom>
      <diagonal/>
    </border>
    <border>
      <left style="thin">
        <color rgb="FFEFEFEF"/>
      </left>
      <right style="medium">
        <color indexed="64"/>
      </right>
      <top style="medium">
        <color indexed="64"/>
      </top>
      <bottom style="thin">
        <color rgb="FFEFEFEF"/>
      </bottom>
      <diagonal/>
    </border>
    <border>
      <left/>
      <right/>
      <top/>
      <bottom style="thin">
        <color rgb="FFEFEFEF"/>
      </bottom>
      <diagonal/>
    </border>
    <border>
      <left/>
      <right/>
      <top style="thin">
        <color rgb="FFEFEFEF"/>
      </top>
      <bottom/>
      <diagonal/>
    </border>
    <border>
      <left style="thin">
        <color rgb="FFFFD800"/>
      </left>
      <right style="thin">
        <color rgb="FFFFD800"/>
      </right>
      <top style="thin">
        <color rgb="FFFFD800"/>
      </top>
      <bottom style="thin">
        <color rgb="FFFFD8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EFEFEF"/>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2F4A"/>
      </left>
      <right style="thin">
        <color rgb="FF002F4A"/>
      </right>
      <top style="thin">
        <color rgb="FF002F4A"/>
      </top>
      <bottom style="thin">
        <color rgb="FF002F4A"/>
      </bottom>
      <diagonal/>
    </border>
    <border>
      <left style="thin">
        <color rgb="FFEFEFEF"/>
      </left>
      <right style="thin">
        <color rgb="FFEFEFEF"/>
      </right>
      <top/>
      <bottom/>
      <diagonal/>
    </border>
    <border>
      <left style="thin">
        <color rgb="FFEFEFEF"/>
      </left>
      <right style="medium">
        <color indexed="64"/>
      </right>
      <top/>
      <bottom/>
      <diagonal/>
    </border>
  </borders>
  <cellStyleXfs count="3">
    <xf numFmtId="0" fontId="0" fillId="0" borderId="0"/>
    <xf numFmtId="0" fontId="9" fillId="0" borderId="0"/>
    <xf numFmtId="9" fontId="18" fillId="0" borderId="0" applyFont="0" applyFill="0" applyBorder="0" applyAlignment="0" applyProtection="0"/>
  </cellStyleXfs>
  <cellXfs count="345">
    <xf numFmtId="0" fontId="0" fillId="0" borderId="0" xfId="0"/>
    <xf numFmtId="0" fontId="4" fillId="2" borderId="0" xfId="0" applyFont="1" applyFill="1"/>
    <xf numFmtId="0" fontId="4" fillId="0" borderId="0" xfId="0" applyFont="1"/>
    <xf numFmtId="0" fontId="1" fillId="2" borderId="0" xfId="0" applyFont="1" applyFill="1" applyAlignment="1">
      <alignment horizontal="left" vertical="top" wrapText="1"/>
    </xf>
    <xf numFmtId="0" fontId="8" fillId="2" borderId="0" xfId="0" applyFont="1" applyFill="1"/>
    <xf numFmtId="0" fontId="1" fillId="2" borderId="0" xfId="0" applyFont="1" applyFill="1" applyAlignment="1">
      <alignment horizontal="left" vertical="top"/>
    </xf>
    <xf numFmtId="0" fontId="4" fillId="0" borderId="0" xfId="0" applyFont="1" applyAlignment="1">
      <alignment horizontal="center"/>
    </xf>
    <xf numFmtId="164" fontId="3" fillId="0" borderId="5" xfId="1" applyNumberFormat="1" applyFont="1" applyBorder="1"/>
    <xf numFmtId="168" fontId="3" fillId="0" borderId="5" xfId="1" applyNumberFormat="1" applyFont="1" applyBorder="1" applyAlignment="1">
      <alignment horizontal="center"/>
    </xf>
    <xf numFmtId="168" fontId="3" fillId="0" borderId="18" xfId="1" applyNumberFormat="1" applyFont="1" applyBorder="1" applyAlignment="1">
      <alignment horizontal="center"/>
    </xf>
    <xf numFmtId="168" fontId="3" fillId="0" borderId="23" xfId="1" applyNumberFormat="1" applyFont="1" applyBorder="1" applyAlignment="1">
      <alignment horizontal="center"/>
    </xf>
    <xf numFmtId="168" fontId="3" fillId="0" borderId="24" xfId="1" applyNumberFormat="1" applyFont="1" applyBorder="1" applyAlignment="1">
      <alignment horizontal="center"/>
    </xf>
    <xf numFmtId="164" fontId="3" fillId="0" borderId="18" xfId="1" applyNumberFormat="1" applyFont="1" applyBorder="1"/>
    <xf numFmtId="0" fontId="11" fillId="4" borderId="5" xfId="0" applyFont="1" applyFill="1" applyBorder="1" applyAlignment="1">
      <alignment horizontal="left"/>
    </xf>
    <xf numFmtId="168" fontId="17" fillId="7" borderId="20" xfId="0" applyNumberFormat="1" applyFont="1" applyFill="1" applyBorder="1" applyAlignment="1">
      <alignment horizontal="center"/>
    </xf>
    <xf numFmtId="168" fontId="17" fillId="7" borderId="21" xfId="0" applyNumberFormat="1" applyFont="1" applyFill="1" applyBorder="1" applyAlignment="1">
      <alignment horizontal="center"/>
    </xf>
    <xf numFmtId="0" fontId="13" fillId="0" borderId="0" xfId="0" applyFont="1"/>
    <xf numFmtId="0" fontId="13" fillId="2" borderId="0" xfId="0" applyFont="1" applyFill="1"/>
    <xf numFmtId="0" fontId="16" fillId="0" borderId="0" xfId="0" applyFont="1"/>
    <xf numFmtId="0" fontId="13" fillId="3" borderId="0" xfId="0" applyFont="1" applyFill="1"/>
    <xf numFmtId="164" fontId="13" fillId="0" borderId="0" xfId="0" applyNumberFormat="1" applyFont="1"/>
    <xf numFmtId="0" fontId="10" fillId="8" borderId="46" xfId="0" applyFont="1" applyFill="1" applyBorder="1" applyAlignment="1">
      <alignment horizontal="center" vertical="center" wrapText="1"/>
    </xf>
    <xf numFmtId="0" fontId="10" fillId="8" borderId="47"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11" fillId="3" borderId="17" xfId="0" applyFont="1" applyFill="1" applyBorder="1" applyAlignment="1">
      <alignment horizontal="center"/>
    </xf>
    <xf numFmtId="0" fontId="11" fillId="3" borderId="5" xfId="0" applyFont="1" applyFill="1" applyBorder="1" applyAlignment="1">
      <alignment horizontal="left"/>
    </xf>
    <xf numFmtId="168" fontId="11" fillId="3" borderId="5" xfId="0" applyNumberFormat="1" applyFont="1" applyFill="1" applyBorder="1" applyAlignment="1">
      <alignment horizontal="center"/>
    </xf>
    <xf numFmtId="169" fontId="11" fillId="3" borderId="5" xfId="0" applyNumberFormat="1" applyFont="1" applyFill="1" applyBorder="1" applyAlignment="1">
      <alignment horizontal="center"/>
    </xf>
    <xf numFmtId="169" fontId="11" fillId="3" borderId="18" xfId="0" applyNumberFormat="1" applyFont="1" applyFill="1" applyBorder="1" applyAlignment="1">
      <alignment horizontal="center"/>
    </xf>
    <xf numFmtId="0" fontId="11" fillId="4" borderId="17" xfId="0" applyFont="1" applyFill="1" applyBorder="1" applyAlignment="1">
      <alignment horizontal="center"/>
    </xf>
    <xf numFmtId="168" fontId="11" fillId="4" borderId="5" xfId="0" applyNumberFormat="1" applyFont="1" applyFill="1" applyBorder="1" applyAlignment="1">
      <alignment horizontal="center"/>
    </xf>
    <xf numFmtId="169" fontId="11" fillId="4" borderId="5" xfId="0" applyNumberFormat="1" applyFont="1" applyFill="1" applyBorder="1" applyAlignment="1">
      <alignment horizontal="center"/>
    </xf>
    <xf numFmtId="169" fontId="11" fillId="4" borderId="18" xfId="0" applyNumberFormat="1" applyFont="1" applyFill="1" applyBorder="1" applyAlignment="1">
      <alignment horizontal="center"/>
    </xf>
    <xf numFmtId="0" fontId="11" fillId="3" borderId="5" xfId="0" applyFont="1" applyFill="1" applyBorder="1"/>
    <xf numFmtId="0" fontId="11" fillId="3" borderId="25" xfId="0" applyFont="1" applyFill="1" applyBorder="1" applyAlignment="1">
      <alignment horizontal="center"/>
    </xf>
    <xf numFmtId="0" fontId="11" fillId="3" borderId="26" xfId="0" applyFont="1" applyFill="1" applyBorder="1" applyAlignment="1">
      <alignment horizontal="left"/>
    </xf>
    <xf numFmtId="168" fontId="11" fillId="3" borderId="26" xfId="0" applyNumberFormat="1" applyFont="1" applyFill="1" applyBorder="1" applyAlignment="1">
      <alignment horizontal="center"/>
    </xf>
    <xf numFmtId="169" fontId="11" fillId="3" borderId="26" xfId="0" applyNumberFormat="1" applyFont="1" applyFill="1" applyBorder="1" applyAlignment="1">
      <alignment horizontal="center"/>
    </xf>
    <xf numFmtId="169" fontId="11" fillId="3" borderId="27" xfId="0" applyNumberFormat="1" applyFont="1" applyFill="1" applyBorder="1" applyAlignment="1">
      <alignment horizontal="center"/>
    </xf>
    <xf numFmtId="0" fontId="16" fillId="2" borderId="0" xfId="0" applyFont="1" applyFill="1" applyAlignment="1">
      <alignment horizontal="right"/>
    </xf>
    <xf numFmtId="169" fontId="16" fillId="2" borderId="0" xfId="0" applyNumberFormat="1" applyFont="1" applyFill="1" applyAlignment="1">
      <alignment horizontal="right"/>
    </xf>
    <xf numFmtId="166" fontId="19" fillId="7" borderId="11" xfId="0" applyNumberFormat="1" applyFont="1" applyFill="1" applyBorder="1" applyAlignment="1">
      <alignment horizontal="center"/>
    </xf>
    <xf numFmtId="164" fontId="17" fillId="7" borderId="13" xfId="0" applyNumberFormat="1" applyFont="1" applyFill="1" applyBorder="1" applyAlignment="1">
      <alignment horizontal="center"/>
    </xf>
    <xf numFmtId="164" fontId="17" fillId="7" borderId="16" xfId="0" applyNumberFormat="1" applyFont="1" applyFill="1" applyBorder="1" applyAlignment="1">
      <alignment horizontal="center"/>
    </xf>
    <xf numFmtId="0" fontId="4" fillId="0" borderId="0" xfId="0" applyFont="1" applyAlignment="1">
      <alignment horizontal="right"/>
    </xf>
    <xf numFmtId="0" fontId="0" fillId="0" borderId="0" xfId="0" applyAlignment="1">
      <alignment horizontal="right"/>
    </xf>
    <xf numFmtId="9" fontId="17" fillId="7" borderId="5" xfId="2" applyFont="1" applyFill="1" applyBorder="1" applyAlignment="1">
      <alignment horizontal="center" vertical="center"/>
    </xf>
    <xf numFmtId="0" fontId="10"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4" fillId="0" borderId="0" xfId="0" applyFont="1" applyAlignment="1">
      <alignment horizontal="center" vertical="center"/>
    </xf>
    <xf numFmtId="0" fontId="5" fillId="8" borderId="5" xfId="0" applyFont="1" applyFill="1" applyBorder="1" applyAlignment="1">
      <alignment vertical="center"/>
    </xf>
    <xf numFmtId="168" fontId="17" fillId="7" borderId="5" xfId="0" applyNumberFormat="1" applyFont="1" applyFill="1" applyBorder="1" applyAlignment="1">
      <alignment horizontal="center" vertical="center"/>
    </xf>
    <xf numFmtId="0" fontId="0" fillId="0" borderId="0" xfId="0" applyAlignment="1">
      <alignment vertical="center"/>
    </xf>
    <xf numFmtId="168" fontId="7"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168" fontId="3" fillId="0" borderId="1" xfId="0" applyNumberFormat="1" applyFont="1" applyBorder="1" applyAlignment="1">
      <alignment horizontal="center" vertical="center"/>
    </xf>
    <xf numFmtId="0" fontId="5" fillId="15" borderId="49" xfId="0" applyFont="1" applyFill="1" applyBorder="1" applyAlignment="1">
      <alignment horizontal="center" vertical="center" wrapText="1"/>
    </xf>
    <xf numFmtId="0" fontId="7" fillId="0" borderId="8" xfId="0" applyFont="1" applyBorder="1" applyAlignment="1">
      <alignment horizontal="center" vertical="center"/>
    </xf>
    <xf numFmtId="0" fontId="3" fillId="0" borderId="8" xfId="0" applyFont="1" applyBorder="1" applyAlignment="1">
      <alignment horizontal="center" vertical="center"/>
    </xf>
    <xf numFmtId="0" fontId="3" fillId="0" borderId="50" xfId="0" applyFont="1" applyBorder="1" applyAlignment="1">
      <alignment horizontal="center" vertical="center"/>
    </xf>
    <xf numFmtId="168" fontId="7" fillId="0" borderId="7" xfId="0" applyNumberFormat="1" applyFont="1" applyBorder="1" applyAlignment="1">
      <alignment horizontal="center" vertical="center"/>
    </xf>
    <xf numFmtId="0" fontId="5" fillId="15" borderId="46" xfId="0" applyFont="1" applyFill="1" applyBorder="1" applyAlignment="1">
      <alignment horizontal="center" vertical="center" wrapText="1"/>
    </xf>
    <xf numFmtId="0" fontId="5" fillId="15" borderId="48" xfId="0" applyFont="1" applyFill="1" applyBorder="1" applyAlignment="1">
      <alignment horizontal="center" vertical="center" wrapText="1"/>
    </xf>
    <xf numFmtId="168" fontId="7" fillId="0" borderId="17" xfId="0" applyNumberFormat="1" applyFont="1" applyBorder="1" applyAlignment="1">
      <alignment horizontal="center" vertical="center"/>
    </xf>
    <xf numFmtId="168" fontId="7" fillId="0" borderId="18" xfId="0" applyNumberFormat="1" applyFont="1" applyBorder="1" applyAlignment="1">
      <alignment horizontal="center" vertical="center"/>
    </xf>
    <xf numFmtId="168" fontId="3" fillId="0" borderId="17" xfId="0" applyNumberFormat="1" applyFont="1" applyBorder="1" applyAlignment="1">
      <alignment horizontal="center" vertical="center"/>
    </xf>
    <xf numFmtId="168" fontId="3" fillId="0" borderId="18" xfId="0" applyNumberFormat="1" applyFont="1" applyBorder="1" applyAlignment="1">
      <alignment horizontal="center" vertical="center"/>
    </xf>
    <xf numFmtId="168" fontId="3" fillId="0" borderId="25" xfId="0" applyNumberFormat="1" applyFont="1" applyBorder="1" applyAlignment="1">
      <alignment horizontal="center" vertical="center"/>
    </xf>
    <xf numFmtId="168" fontId="3" fillId="0" borderId="27" xfId="0" applyNumberFormat="1" applyFont="1" applyBorder="1" applyAlignment="1">
      <alignment horizontal="center" vertical="center"/>
    </xf>
    <xf numFmtId="168" fontId="7" fillId="0" borderId="2" xfId="0" applyNumberFormat="1" applyFont="1" applyBorder="1" applyAlignment="1">
      <alignment horizontal="center" vertical="center"/>
    </xf>
    <xf numFmtId="168" fontId="7" fillId="0" borderId="25" xfId="0" applyNumberFormat="1" applyFont="1" applyBorder="1" applyAlignment="1">
      <alignment horizontal="center" vertical="center"/>
    </xf>
    <xf numFmtId="0" fontId="20" fillId="18" borderId="0" xfId="1" applyFont="1" applyFill="1"/>
    <xf numFmtId="0" fontId="20" fillId="19" borderId="0" xfId="1" applyFont="1" applyFill="1"/>
    <xf numFmtId="0" fontId="22" fillId="18" borderId="0" xfId="1" applyFont="1" applyFill="1"/>
    <xf numFmtId="0" fontId="16" fillId="19" borderId="0" xfId="0" applyFont="1" applyFill="1"/>
    <xf numFmtId="0" fontId="21" fillId="20" borderId="0" xfId="1" applyFont="1" applyFill="1"/>
    <xf numFmtId="0" fontId="16" fillId="21" borderId="0" xfId="0" applyFont="1" applyFill="1"/>
    <xf numFmtId="0" fontId="20" fillId="22" borderId="0" xfId="1" applyFont="1" applyFill="1"/>
    <xf numFmtId="0" fontId="22" fillId="22" borderId="0" xfId="1" applyFont="1" applyFill="1"/>
    <xf numFmtId="0" fontId="23" fillId="23" borderId="0" xfId="1" applyFont="1" applyFill="1"/>
    <xf numFmtId="0" fontId="16" fillId="23" borderId="0" xfId="0" applyFont="1" applyFill="1"/>
    <xf numFmtId="0" fontId="13" fillId="25" borderId="0" xfId="0" applyFont="1" applyFill="1"/>
    <xf numFmtId="0" fontId="23" fillId="19" borderId="0" xfId="0" applyFont="1" applyFill="1"/>
    <xf numFmtId="0" fontId="25" fillId="20" borderId="0" xfId="0" applyFont="1" applyFill="1"/>
    <xf numFmtId="0" fontId="24" fillId="22" borderId="0" xfId="0" applyFont="1" applyFill="1"/>
    <xf numFmtId="0" fontId="24" fillId="23" borderId="51" xfId="0" applyFont="1" applyFill="1" applyBorder="1"/>
    <xf numFmtId="0" fontId="24" fillId="27" borderId="0" xfId="0" applyFont="1" applyFill="1"/>
    <xf numFmtId="0" fontId="26" fillId="28" borderId="52" xfId="0" applyFont="1" applyFill="1" applyBorder="1" applyAlignment="1">
      <alignment horizontal="center" vertical="center"/>
    </xf>
    <xf numFmtId="0" fontId="24" fillId="27" borderId="53" xfId="0" applyFont="1" applyFill="1" applyBorder="1" applyAlignment="1">
      <alignment horizontal="center"/>
    </xf>
    <xf numFmtId="0" fontId="24" fillId="27" borderId="55" xfId="0" applyFont="1" applyFill="1" applyBorder="1" applyAlignment="1">
      <alignment horizontal="center"/>
    </xf>
    <xf numFmtId="0" fontId="24" fillId="27" borderId="56" xfId="0" applyFont="1" applyFill="1" applyBorder="1" applyAlignment="1">
      <alignment horizontal="center"/>
    </xf>
    <xf numFmtId="0" fontId="26" fillId="28" borderId="54" xfId="0" applyFont="1" applyFill="1" applyBorder="1" applyAlignment="1">
      <alignment horizontal="center" vertical="center"/>
    </xf>
    <xf numFmtId="167" fontId="3" fillId="19" borderId="5" xfId="1" applyNumberFormat="1" applyFont="1" applyFill="1" applyBorder="1" applyAlignment="1">
      <alignment horizontal="center"/>
    </xf>
    <xf numFmtId="0" fontId="23" fillId="0" borderId="0" xfId="1" applyFont="1"/>
    <xf numFmtId="0" fontId="23" fillId="21" borderId="0" xfId="0" applyFont="1" applyFill="1"/>
    <xf numFmtId="0" fontId="23" fillId="23" borderId="0" xfId="0" applyFont="1" applyFill="1"/>
    <xf numFmtId="0" fontId="20" fillId="25" borderId="0" xfId="0" applyFont="1" applyFill="1"/>
    <xf numFmtId="0" fontId="20" fillId="0" borderId="0" xfId="1" applyFont="1"/>
    <xf numFmtId="0" fontId="20" fillId="0" borderId="0" xfId="1" applyFont="1" applyAlignment="1">
      <alignment horizontal="center"/>
    </xf>
    <xf numFmtId="0" fontId="27" fillId="0" borderId="0" xfId="1" applyFont="1" applyAlignment="1">
      <alignment horizontal="center" vertical="center" wrapText="1"/>
    </xf>
    <xf numFmtId="0" fontId="29" fillId="0" borderId="0" xfId="1" applyFont="1" applyAlignment="1">
      <alignment horizontal="center" vertical="center"/>
    </xf>
    <xf numFmtId="0" fontId="32" fillId="0" borderId="0" xfId="1" applyFont="1" applyAlignment="1">
      <alignment horizontal="center" vertical="center"/>
    </xf>
    <xf numFmtId="0" fontId="20" fillId="0" borderId="0" xfId="1" applyFont="1" applyAlignment="1">
      <alignment horizontal="center" wrapText="1"/>
    </xf>
    <xf numFmtId="0" fontId="33" fillId="0" borderId="0" xfId="1" applyFont="1"/>
    <xf numFmtId="0" fontId="35" fillId="12" borderId="28" xfId="1" applyFont="1" applyFill="1" applyBorder="1" applyAlignment="1">
      <alignment horizontal="center" vertical="center" wrapText="1"/>
    </xf>
    <xf numFmtId="0" fontId="35" fillId="12" borderId="29" xfId="1" applyFont="1" applyFill="1" applyBorder="1" applyAlignment="1">
      <alignment horizontal="center" vertical="center" wrapText="1"/>
    </xf>
    <xf numFmtId="0" fontId="35" fillId="12" borderId="30" xfId="1" applyFont="1" applyFill="1" applyBorder="1" applyAlignment="1">
      <alignment horizontal="center" vertical="center" wrapText="1"/>
    </xf>
    <xf numFmtId="0" fontId="20" fillId="0" borderId="0" xfId="1" applyFont="1" applyAlignment="1">
      <alignment horizontal="center" vertical="center"/>
    </xf>
    <xf numFmtId="0" fontId="35" fillId="7" borderId="29" xfId="1" applyFont="1" applyFill="1" applyBorder="1" applyAlignment="1">
      <alignment horizontal="center" vertical="center"/>
    </xf>
    <xf numFmtId="0" fontId="35" fillId="7" borderId="30" xfId="1" applyFont="1" applyFill="1" applyBorder="1" applyAlignment="1">
      <alignment horizontal="center" vertical="center"/>
    </xf>
    <xf numFmtId="0" fontId="35" fillId="13" borderId="28" xfId="1" applyFont="1" applyFill="1" applyBorder="1" applyAlignment="1">
      <alignment horizontal="center" vertical="center" wrapText="1"/>
    </xf>
    <xf numFmtId="0" fontId="35" fillId="13" borderId="29" xfId="1" applyFont="1" applyFill="1" applyBorder="1" applyAlignment="1">
      <alignment horizontal="center" vertical="center" wrapText="1"/>
    </xf>
    <xf numFmtId="0" fontId="35" fillId="13" borderId="30" xfId="1" applyFont="1" applyFill="1" applyBorder="1" applyAlignment="1">
      <alignment horizontal="center" vertical="center" wrapText="1"/>
    </xf>
    <xf numFmtId="0" fontId="31" fillId="0" borderId="0" xfId="1" applyFont="1"/>
    <xf numFmtId="0" fontId="35" fillId="14" borderId="28" xfId="1" applyFont="1" applyFill="1" applyBorder="1" applyAlignment="1">
      <alignment horizontal="center" vertical="center" wrapText="1"/>
    </xf>
    <xf numFmtId="0" fontId="35" fillId="14" borderId="29" xfId="1" applyFont="1" applyFill="1" applyBorder="1" applyAlignment="1">
      <alignment horizontal="center" vertical="center" wrapText="1"/>
    </xf>
    <xf numFmtId="0" fontId="35" fillId="14" borderId="30" xfId="1" applyFont="1" applyFill="1" applyBorder="1" applyAlignment="1">
      <alignment horizontal="center" vertical="center" wrapText="1"/>
    </xf>
    <xf numFmtId="167" fontId="36" fillId="19" borderId="5" xfId="1" applyNumberFormat="1" applyFont="1" applyFill="1" applyBorder="1" applyAlignment="1">
      <alignment horizontal="center"/>
    </xf>
    <xf numFmtId="168" fontId="36" fillId="0" borderId="23" xfId="1" applyNumberFormat="1" applyFont="1" applyBorder="1" applyAlignment="1">
      <alignment horizontal="center"/>
    </xf>
    <xf numFmtId="168" fontId="36" fillId="0" borderId="24" xfId="1" applyNumberFormat="1" applyFont="1" applyBorder="1" applyAlignment="1">
      <alignment horizontal="center"/>
    </xf>
    <xf numFmtId="0" fontId="37" fillId="0" borderId="22" xfId="1" applyFont="1" applyBorder="1"/>
    <xf numFmtId="168" fontId="36" fillId="0" borderId="5" xfId="1" applyNumberFormat="1" applyFont="1" applyBorder="1" applyAlignment="1">
      <alignment horizontal="center"/>
    </xf>
    <xf numFmtId="168" fontId="36" fillId="0" borderId="18" xfId="1" applyNumberFormat="1" applyFont="1" applyBorder="1" applyAlignment="1">
      <alignment horizontal="center"/>
    </xf>
    <xf numFmtId="0" fontId="37" fillId="0" borderId="17" xfId="1" applyFont="1" applyBorder="1"/>
    <xf numFmtId="0" fontId="35" fillId="14" borderId="14" xfId="1" applyFont="1" applyFill="1" applyBorder="1" applyAlignment="1">
      <alignment horizontal="center"/>
    </xf>
    <xf numFmtId="168" fontId="31" fillId="14" borderId="15" xfId="1" applyNumberFormat="1" applyFont="1" applyFill="1" applyBorder="1" applyAlignment="1">
      <alignment horizontal="center"/>
    </xf>
    <xf numFmtId="168" fontId="31" fillId="14" borderId="16" xfId="1" applyNumberFormat="1" applyFont="1" applyFill="1" applyBorder="1" applyAlignment="1">
      <alignment horizontal="center"/>
    </xf>
    <xf numFmtId="0" fontId="35" fillId="12" borderId="19" xfId="1" applyFont="1" applyFill="1" applyBorder="1" applyAlignment="1">
      <alignment horizontal="center"/>
    </xf>
    <xf numFmtId="0" fontId="31" fillId="12" borderId="20" xfId="1" applyFont="1" applyFill="1" applyBorder="1"/>
    <xf numFmtId="168" fontId="31" fillId="12" borderId="20" xfId="1" applyNumberFormat="1" applyFont="1" applyFill="1" applyBorder="1" applyAlignment="1">
      <alignment horizontal="center"/>
    </xf>
    <xf numFmtId="168" fontId="31" fillId="12" borderId="21" xfId="1" applyNumberFormat="1" applyFont="1" applyFill="1" applyBorder="1" applyAlignment="1">
      <alignment horizontal="center"/>
    </xf>
    <xf numFmtId="0" fontId="35" fillId="12" borderId="14" xfId="1" applyFont="1" applyFill="1" applyBorder="1" applyAlignment="1">
      <alignment horizontal="center"/>
    </xf>
    <xf numFmtId="0" fontId="31" fillId="6" borderId="15" xfId="1" applyFont="1" applyFill="1" applyBorder="1" applyAlignment="1">
      <alignment horizontal="center"/>
    </xf>
    <xf numFmtId="168" fontId="31" fillId="12" borderId="15" xfId="1" applyNumberFormat="1" applyFont="1" applyFill="1" applyBorder="1" applyAlignment="1">
      <alignment horizontal="center"/>
    </xf>
    <xf numFmtId="168" fontId="31" fillId="12" borderId="16" xfId="1" applyNumberFormat="1" applyFont="1" applyFill="1" applyBorder="1" applyAlignment="1">
      <alignment horizontal="center"/>
    </xf>
    <xf numFmtId="168" fontId="31" fillId="7" borderId="15" xfId="1" applyNumberFormat="1" applyFont="1" applyFill="1" applyBorder="1" applyAlignment="1">
      <alignment horizontal="center"/>
    </xf>
    <xf numFmtId="168" fontId="31" fillId="7" borderId="16" xfId="1" applyNumberFormat="1" applyFont="1" applyFill="1" applyBorder="1" applyAlignment="1">
      <alignment horizontal="center"/>
    </xf>
    <xf numFmtId="0" fontId="35" fillId="13" borderId="14" xfId="1" applyFont="1" applyFill="1" applyBorder="1" applyAlignment="1">
      <alignment horizontal="center"/>
    </xf>
    <xf numFmtId="168" fontId="31" fillId="13" borderId="15" xfId="1" applyNumberFormat="1" applyFont="1" applyFill="1" applyBorder="1" applyAlignment="1">
      <alignment horizontal="center"/>
    </xf>
    <xf numFmtId="168" fontId="31" fillId="13" borderId="16" xfId="1" applyNumberFormat="1" applyFont="1" applyFill="1" applyBorder="1" applyAlignment="1">
      <alignment horizontal="center"/>
    </xf>
    <xf numFmtId="0" fontId="35" fillId="26" borderId="0" xfId="1" applyFont="1" applyFill="1" applyAlignment="1">
      <alignment horizontal="center"/>
    </xf>
    <xf numFmtId="168" fontId="31" fillId="26" borderId="0" xfId="1" applyNumberFormat="1" applyFont="1" applyFill="1" applyAlignment="1">
      <alignment horizontal="center"/>
    </xf>
    <xf numFmtId="0" fontId="35" fillId="7" borderId="28" xfId="1" applyFont="1" applyFill="1" applyBorder="1" applyAlignment="1">
      <alignment horizontal="center" vertical="center"/>
    </xf>
    <xf numFmtId="0" fontId="36" fillId="0" borderId="22" xfId="1" applyFont="1" applyBorder="1" applyAlignment="1">
      <alignment horizontal="left"/>
    </xf>
    <xf numFmtId="0" fontId="36" fillId="0" borderId="32" xfId="1" applyFont="1" applyBorder="1"/>
    <xf numFmtId="0" fontId="35" fillId="12" borderId="19" xfId="1" applyFont="1" applyFill="1" applyBorder="1"/>
    <xf numFmtId="168" fontId="31" fillId="7" borderId="20" xfId="1" applyNumberFormat="1" applyFont="1" applyFill="1" applyBorder="1" applyAlignment="1">
      <alignment horizontal="center"/>
    </xf>
    <xf numFmtId="168" fontId="31" fillId="7" borderId="21" xfId="1" applyNumberFormat="1" applyFont="1" applyFill="1" applyBorder="1" applyAlignment="1">
      <alignment horizontal="center"/>
    </xf>
    <xf numFmtId="0" fontId="36" fillId="0" borderId="46" xfId="1" applyFont="1" applyBorder="1"/>
    <xf numFmtId="168" fontId="36" fillId="0" borderId="47" xfId="1" applyNumberFormat="1" applyFont="1" applyBorder="1" applyAlignment="1">
      <alignment horizontal="center"/>
    </xf>
    <xf numFmtId="168" fontId="36" fillId="0" borderId="48" xfId="1" applyNumberFormat="1" applyFont="1" applyBorder="1" applyAlignment="1">
      <alignment horizontal="center"/>
    </xf>
    <xf numFmtId="0" fontId="36" fillId="0" borderId="28" xfId="1" applyFont="1" applyBorder="1" applyAlignment="1">
      <alignment horizontal="left"/>
    </xf>
    <xf numFmtId="168" fontId="36" fillId="0" borderId="29" xfId="1" applyNumberFormat="1" applyFont="1" applyBorder="1" applyAlignment="1">
      <alignment horizontal="center"/>
    </xf>
    <xf numFmtId="168" fontId="36" fillId="0" borderId="30" xfId="1" applyNumberFormat="1" applyFont="1" applyBorder="1" applyAlignment="1">
      <alignment horizontal="center"/>
    </xf>
    <xf numFmtId="168" fontId="20" fillId="0" borderId="0" xfId="1" applyNumberFormat="1" applyFont="1"/>
    <xf numFmtId="0" fontId="36" fillId="0" borderId="46" xfId="1" applyFont="1" applyBorder="1" applyAlignment="1">
      <alignment horizontal="left"/>
    </xf>
    <xf numFmtId="170" fontId="23" fillId="19" borderId="0" xfId="0" applyNumberFormat="1" applyFont="1" applyFill="1"/>
    <xf numFmtId="0" fontId="26" fillId="28" borderId="59" xfId="0" applyFont="1" applyFill="1" applyBorder="1" applyAlignment="1">
      <alignment horizontal="center" vertical="center"/>
    </xf>
    <xf numFmtId="0" fontId="26" fillId="28" borderId="60" xfId="0" applyFont="1" applyFill="1" applyBorder="1" applyAlignment="1">
      <alignment horizontal="center" vertical="center"/>
    </xf>
    <xf numFmtId="170" fontId="23" fillId="19" borderId="61" xfId="0" applyNumberFormat="1" applyFont="1" applyFill="1" applyBorder="1" applyAlignment="1">
      <alignment horizontal="center"/>
    </xf>
    <xf numFmtId="170" fontId="23" fillId="19" borderId="62" xfId="0" applyNumberFormat="1" applyFont="1" applyFill="1" applyBorder="1" applyAlignment="1">
      <alignment horizontal="center"/>
    </xf>
    <xf numFmtId="0" fontId="39" fillId="0" borderId="0" xfId="1" applyFont="1" applyAlignment="1">
      <alignment horizontal="center"/>
    </xf>
    <xf numFmtId="0" fontId="26" fillId="28" borderId="63" xfId="0" applyFont="1" applyFill="1" applyBorder="1" applyAlignment="1">
      <alignment horizontal="center" vertical="center"/>
    </xf>
    <xf numFmtId="0" fontId="26" fillId="28" borderId="64" xfId="0" applyFont="1" applyFill="1" applyBorder="1" applyAlignment="1">
      <alignment horizontal="center" vertical="center"/>
    </xf>
    <xf numFmtId="170" fontId="23" fillId="19" borderId="58" xfId="0" applyNumberFormat="1" applyFont="1" applyFill="1" applyBorder="1" applyAlignment="1">
      <alignment horizontal="center"/>
    </xf>
    <xf numFmtId="0" fontId="23" fillId="19" borderId="58" xfId="0" applyFont="1" applyFill="1" applyBorder="1" applyAlignment="1">
      <alignment horizontal="center"/>
    </xf>
    <xf numFmtId="9" fontId="23" fillId="19" borderId="58" xfId="2" applyFont="1" applyFill="1" applyBorder="1" applyAlignment="1">
      <alignment horizontal="center"/>
    </xf>
    <xf numFmtId="9" fontId="23" fillId="19" borderId="0" xfId="0" applyNumberFormat="1" applyFont="1" applyFill="1"/>
    <xf numFmtId="168" fontId="36" fillId="0" borderId="26" xfId="1" applyNumberFormat="1" applyFont="1" applyBorder="1" applyAlignment="1">
      <alignment horizontal="center"/>
    </xf>
    <xf numFmtId="168" fontId="36" fillId="0" borderId="27" xfId="1" applyNumberFormat="1" applyFont="1" applyBorder="1" applyAlignment="1">
      <alignment horizontal="center"/>
    </xf>
    <xf numFmtId="168" fontId="31" fillId="0" borderId="23" xfId="1" applyNumberFormat="1" applyFont="1" applyBorder="1" applyAlignment="1">
      <alignment horizontal="center"/>
    </xf>
    <xf numFmtId="168" fontId="31" fillId="0" borderId="24" xfId="1" applyNumberFormat="1" applyFont="1" applyBorder="1" applyAlignment="1">
      <alignment horizontal="center"/>
    </xf>
    <xf numFmtId="0" fontId="35" fillId="29" borderId="0" xfId="1" applyFont="1" applyFill="1" applyAlignment="1">
      <alignment horizontal="center"/>
    </xf>
    <xf numFmtId="168" fontId="31" fillId="29" borderId="0" xfId="1" applyNumberFormat="1" applyFont="1" applyFill="1" applyAlignment="1">
      <alignment horizontal="center"/>
    </xf>
    <xf numFmtId="0" fontId="23" fillId="19" borderId="0" xfId="1" applyFont="1" applyFill="1"/>
    <xf numFmtId="0" fontId="35" fillId="30" borderId="0" xfId="1" applyFont="1" applyFill="1" applyAlignment="1">
      <alignment horizontal="center"/>
    </xf>
    <xf numFmtId="168" fontId="31" fillId="30" borderId="0" xfId="1" applyNumberFormat="1" applyFont="1" applyFill="1" applyAlignment="1">
      <alignment horizontal="center"/>
    </xf>
    <xf numFmtId="0" fontId="20" fillId="23" borderId="0" xfId="1" applyFont="1" applyFill="1"/>
    <xf numFmtId="0" fontId="35" fillId="31" borderId="0" xfId="1" applyFont="1" applyFill="1" applyAlignment="1">
      <alignment horizontal="center"/>
    </xf>
    <xf numFmtId="168" fontId="31" fillId="31" borderId="0" xfId="1" applyNumberFormat="1" applyFont="1" applyFill="1" applyAlignment="1">
      <alignment horizontal="center"/>
    </xf>
    <xf numFmtId="168" fontId="36" fillId="23" borderId="23" xfId="1" applyNumberFormat="1" applyFont="1" applyFill="1" applyBorder="1" applyAlignment="1">
      <alignment horizontal="center"/>
    </xf>
    <xf numFmtId="168" fontId="36" fillId="23" borderId="5" xfId="1" applyNumberFormat="1" applyFont="1" applyFill="1" applyBorder="1" applyAlignment="1">
      <alignment horizontal="center"/>
    </xf>
    <xf numFmtId="168" fontId="36" fillId="23" borderId="24" xfId="1" applyNumberFormat="1" applyFont="1" applyFill="1" applyBorder="1" applyAlignment="1">
      <alignment horizontal="center"/>
    </xf>
    <xf numFmtId="168" fontId="36" fillId="23" borderId="18" xfId="1" applyNumberFormat="1" applyFont="1" applyFill="1" applyBorder="1" applyAlignment="1">
      <alignment horizontal="center"/>
    </xf>
    <xf numFmtId="0" fontId="24" fillId="0" borderId="65" xfId="0" applyFont="1" applyBorder="1"/>
    <xf numFmtId="0" fontId="24" fillId="24" borderId="65" xfId="0" applyFont="1" applyFill="1" applyBorder="1"/>
    <xf numFmtId="0" fontId="24" fillId="22" borderId="0" xfId="1" applyFont="1" applyFill="1"/>
    <xf numFmtId="0" fontId="20" fillId="24" borderId="0" xfId="1" applyFont="1" applyFill="1"/>
    <xf numFmtId="0" fontId="42" fillId="22" borderId="0" xfId="1" applyFont="1" applyFill="1"/>
    <xf numFmtId="0" fontId="35" fillId="12" borderId="28" xfId="1" applyFont="1" applyFill="1" applyBorder="1" applyAlignment="1">
      <alignment horizontal="center" wrapText="1"/>
    </xf>
    <xf numFmtId="0" fontId="35" fillId="12" borderId="29" xfId="1" applyFont="1" applyFill="1" applyBorder="1" applyAlignment="1">
      <alignment horizontal="center" wrapText="1"/>
    </xf>
    <xf numFmtId="0" fontId="35" fillId="12" borderId="30" xfId="1" applyFont="1" applyFill="1" applyBorder="1" applyAlignment="1">
      <alignment horizontal="center" wrapText="1"/>
    </xf>
    <xf numFmtId="0" fontId="36" fillId="32" borderId="22" xfId="1" applyFont="1" applyFill="1" applyBorder="1" applyAlignment="1">
      <alignment horizontal="left"/>
    </xf>
    <xf numFmtId="0" fontId="3" fillId="32" borderId="23" xfId="1" applyFont="1" applyFill="1" applyBorder="1" applyAlignment="1">
      <alignment horizontal="left"/>
    </xf>
    <xf numFmtId="0" fontId="36" fillId="32" borderId="22" xfId="1" applyFont="1" applyFill="1" applyBorder="1"/>
    <xf numFmtId="168" fontId="31" fillId="19" borderId="0" xfId="1" applyNumberFormat="1" applyFont="1" applyFill="1"/>
    <xf numFmtId="0" fontId="29" fillId="19" borderId="0" xfId="1" applyFont="1" applyFill="1" applyAlignment="1">
      <alignment horizontal="center" vertical="center"/>
    </xf>
    <xf numFmtId="167" fontId="36" fillId="19" borderId="32" xfId="1" applyNumberFormat="1" applyFont="1" applyFill="1" applyBorder="1" applyAlignment="1">
      <alignment horizontal="left"/>
    </xf>
    <xf numFmtId="167" fontId="31" fillId="19" borderId="7" xfId="1" applyNumberFormat="1" applyFont="1" applyFill="1" applyBorder="1"/>
    <xf numFmtId="0" fontId="24" fillId="33" borderId="0" xfId="0" applyFont="1" applyFill="1" applyAlignment="1">
      <alignment horizontal="center"/>
    </xf>
    <xf numFmtId="9" fontId="40" fillId="0" borderId="0" xfId="2" applyFont="1" applyAlignment="1">
      <alignment horizontal="center" vertical="top"/>
    </xf>
    <xf numFmtId="0" fontId="37" fillId="19" borderId="0" xfId="1" applyFont="1" applyFill="1"/>
    <xf numFmtId="0" fontId="35" fillId="7" borderId="19" xfId="1" applyFont="1" applyFill="1" applyBorder="1"/>
    <xf numFmtId="0" fontId="23" fillId="19" borderId="58" xfId="0" applyFont="1" applyFill="1" applyBorder="1" applyAlignment="1">
      <alignment horizontal="left"/>
    </xf>
    <xf numFmtId="170" fontId="23" fillId="19" borderId="0" xfId="0" applyNumberFormat="1" applyFont="1" applyFill="1" applyAlignment="1">
      <alignment horizontal="center"/>
    </xf>
    <xf numFmtId="9" fontId="23" fillId="19" borderId="0" xfId="0" applyNumberFormat="1" applyFont="1" applyFill="1" applyAlignment="1">
      <alignment horizontal="center"/>
    </xf>
    <xf numFmtId="168" fontId="36" fillId="19" borderId="5" xfId="1" applyNumberFormat="1" applyFont="1" applyFill="1" applyBorder="1" applyAlignment="1">
      <alignment horizontal="center"/>
    </xf>
    <xf numFmtId="168" fontId="36" fillId="19" borderId="18" xfId="1" applyNumberFormat="1" applyFont="1" applyFill="1" applyBorder="1" applyAlignment="1">
      <alignment horizontal="center"/>
    </xf>
    <xf numFmtId="0" fontId="36" fillId="0" borderId="41" xfId="1" applyFont="1" applyBorder="1"/>
    <xf numFmtId="0" fontId="36" fillId="0" borderId="36" xfId="1" applyFont="1" applyBorder="1"/>
    <xf numFmtId="168" fontId="36" fillId="0" borderId="0" xfId="1" applyNumberFormat="1" applyFont="1" applyAlignment="1">
      <alignment horizontal="center"/>
    </xf>
    <xf numFmtId="0" fontId="36" fillId="0" borderId="57" xfId="1" applyFont="1" applyBorder="1" applyAlignment="1">
      <alignment horizontal="left"/>
    </xf>
    <xf numFmtId="168" fontId="36" fillId="0" borderId="66" xfId="1" applyNumberFormat="1" applyFont="1" applyBorder="1" applyAlignment="1">
      <alignment horizontal="center"/>
    </xf>
    <xf numFmtId="168" fontId="36" fillId="0" borderId="67" xfId="1" applyNumberFormat="1" applyFont="1" applyBorder="1" applyAlignment="1">
      <alignment horizontal="center"/>
    </xf>
    <xf numFmtId="0" fontId="35" fillId="14" borderId="19" xfId="1" applyFont="1" applyFill="1" applyBorder="1" applyAlignment="1">
      <alignment horizontal="center"/>
    </xf>
    <xf numFmtId="168" fontId="31" fillId="14" borderId="20" xfId="1" applyNumberFormat="1" applyFont="1" applyFill="1" applyBorder="1" applyAlignment="1">
      <alignment horizontal="center"/>
    </xf>
    <xf numFmtId="168" fontId="31" fillId="14" borderId="21" xfId="1" applyNumberFormat="1" applyFont="1" applyFill="1" applyBorder="1" applyAlignment="1">
      <alignment horizontal="center"/>
    </xf>
    <xf numFmtId="0" fontId="33" fillId="23" borderId="0" xfId="1" applyFont="1" applyFill="1"/>
    <xf numFmtId="0" fontId="36" fillId="23" borderId="0" xfId="1" applyFont="1" applyFill="1" applyAlignment="1">
      <alignment horizontal="left"/>
    </xf>
    <xf numFmtId="170" fontId="23" fillId="19" borderId="58" xfId="2" applyNumberFormat="1" applyFont="1" applyFill="1" applyBorder="1" applyAlignment="1">
      <alignment horizontal="center"/>
    </xf>
    <xf numFmtId="0" fontId="24" fillId="22" borderId="0" xfId="0" applyFont="1" applyFill="1"/>
    <xf numFmtId="0" fontId="9" fillId="23" borderId="0" xfId="0" applyFont="1" applyFill="1"/>
    <xf numFmtId="0" fontId="34" fillId="11" borderId="9" xfId="1" applyFont="1" applyFill="1" applyBorder="1" applyAlignment="1">
      <alignment horizontal="center" vertical="center"/>
    </xf>
    <xf numFmtId="0" fontId="34" fillId="11" borderId="10" xfId="1" applyFont="1" applyFill="1" applyBorder="1" applyAlignment="1">
      <alignment horizontal="center" vertical="center"/>
    </xf>
    <xf numFmtId="0" fontId="34" fillId="11" borderId="11" xfId="1" applyFont="1" applyFill="1" applyBorder="1" applyAlignment="1">
      <alignment horizontal="center" vertical="center"/>
    </xf>
    <xf numFmtId="168" fontId="36" fillId="0" borderId="6" xfId="1" applyNumberFormat="1" applyFont="1" applyBorder="1" applyAlignment="1">
      <alignment horizontal="center"/>
    </xf>
    <xf numFmtId="168" fontId="36" fillId="0" borderId="8" xfId="1" applyNumberFormat="1" applyFont="1" applyBorder="1" applyAlignment="1">
      <alignment horizontal="center"/>
    </xf>
    <xf numFmtId="168" fontId="36" fillId="0" borderId="7" xfId="1" applyNumberFormat="1" applyFont="1" applyBorder="1" applyAlignment="1">
      <alignment horizontal="center"/>
    </xf>
    <xf numFmtId="0" fontId="36" fillId="0" borderId="6" xfId="1" applyFont="1" applyBorder="1" applyAlignment="1">
      <alignment horizontal="center"/>
    </xf>
    <xf numFmtId="0" fontId="36" fillId="0" borderId="7" xfId="1" applyFont="1" applyBorder="1" applyAlignment="1">
      <alignment horizontal="center"/>
    </xf>
    <xf numFmtId="0" fontId="36" fillId="0" borderId="6" xfId="1" applyFont="1" applyBorder="1" applyAlignment="1">
      <alignment horizontal="left"/>
    </xf>
    <xf numFmtId="0" fontId="31" fillId="0" borderId="35" xfId="1" applyFont="1" applyBorder="1"/>
    <xf numFmtId="168" fontId="36" fillId="0" borderId="38" xfId="1" applyNumberFormat="1" applyFont="1" applyBorder="1" applyAlignment="1">
      <alignment horizontal="center"/>
    </xf>
    <xf numFmtId="168" fontId="36" fillId="0" borderId="39" xfId="1" applyNumberFormat="1" applyFont="1" applyBorder="1" applyAlignment="1">
      <alignment horizontal="center"/>
    </xf>
    <xf numFmtId="168" fontId="36" fillId="0" borderId="37" xfId="1" applyNumberFormat="1" applyFont="1" applyBorder="1" applyAlignment="1">
      <alignment horizontal="center"/>
    </xf>
    <xf numFmtId="0" fontId="36" fillId="0" borderId="38" xfId="1" applyFont="1" applyBorder="1" applyAlignment="1">
      <alignment horizontal="center"/>
    </xf>
    <xf numFmtId="0" fontId="36" fillId="0" borderId="37" xfId="1" applyFont="1" applyBorder="1" applyAlignment="1">
      <alignment horizontal="center"/>
    </xf>
    <xf numFmtId="0" fontId="36" fillId="0" borderId="38" xfId="1" applyFont="1" applyBorder="1" applyAlignment="1">
      <alignment horizontal="left"/>
    </xf>
    <xf numFmtId="0" fontId="31" fillId="0" borderId="40" xfId="1" applyFont="1" applyBorder="1"/>
    <xf numFmtId="0" fontId="20" fillId="0" borderId="0" xfId="1" applyFont="1" applyAlignment="1">
      <alignment horizontal="center" wrapText="1"/>
    </xf>
    <xf numFmtId="0" fontId="23" fillId="0" borderId="0" xfId="1" applyFont="1"/>
    <xf numFmtId="0" fontId="32" fillId="0" borderId="0" xfId="1" applyFont="1" applyAlignment="1">
      <alignment horizontal="center" vertical="center" wrapText="1"/>
    </xf>
    <xf numFmtId="167" fontId="36" fillId="19" borderId="32" xfId="1" applyNumberFormat="1" applyFont="1" applyFill="1" applyBorder="1" applyAlignment="1">
      <alignment horizontal="center"/>
    </xf>
    <xf numFmtId="167" fontId="31" fillId="19" borderId="7" xfId="1" applyNumberFormat="1" applyFont="1" applyFill="1" applyBorder="1" applyAlignment="1">
      <alignment horizontal="center"/>
    </xf>
    <xf numFmtId="0" fontId="31" fillId="0" borderId="35" xfId="1" applyFont="1" applyBorder="1" applyAlignment="1">
      <alignment horizontal="center"/>
    </xf>
    <xf numFmtId="0" fontId="36" fillId="0" borderId="43" xfId="1" applyFont="1" applyBorder="1" applyAlignment="1">
      <alignment horizontal="center"/>
    </xf>
    <xf numFmtId="0" fontId="31" fillId="0" borderId="45" xfId="1" applyFont="1" applyBorder="1" applyAlignment="1">
      <alignment horizontal="center"/>
    </xf>
    <xf numFmtId="0" fontId="28" fillId="7" borderId="9" xfId="1" applyFont="1" applyFill="1" applyBorder="1" applyAlignment="1">
      <alignment horizontal="center" vertical="center"/>
    </xf>
    <xf numFmtId="0" fontId="28" fillId="6" borderId="10" xfId="1" applyFont="1" applyFill="1" applyBorder="1" applyAlignment="1">
      <alignment horizontal="center" vertical="center"/>
    </xf>
    <xf numFmtId="0" fontId="28" fillId="6" borderId="11" xfId="1" applyFont="1" applyFill="1" applyBorder="1" applyAlignment="1">
      <alignment horizontal="center" vertical="center"/>
    </xf>
    <xf numFmtId="168" fontId="30" fillId="8" borderId="12" xfId="1" applyNumberFormat="1" applyFont="1" applyFill="1" applyBorder="1" applyAlignment="1">
      <alignment horizontal="center" vertical="center"/>
    </xf>
    <xf numFmtId="168" fontId="23" fillId="5" borderId="0" xfId="1" applyNumberFormat="1" applyFont="1" applyFill="1"/>
    <xf numFmtId="168" fontId="31" fillId="5" borderId="13" xfId="1" applyNumberFormat="1" applyFont="1" applyFill="1" applyBorder="1"/>
    <xf numFmtId="168" fontId="31" fillId="5" borderId="14" xfId="1" applyNumberFormat="1" applyFont="1" applyFill="1" applyBorder="1"/>
    <xf numFmtId="168" fontId="31" fillId="5" borderId="15" xfId="1" applyNumberFormat="1" applyFont="1" applyFill="1" applyBorder="1"/>
    <xf numFmtId="168" fontId="31" fillId="5" borderId="16" xfId="1" applyNumberFormat="1" applyFont="1" applyFill="1" applyBorder="1"/>
    <xf numFmtId="0" fontId="36" fillId="23" borderId="32" xfId="1" applyFont="1" applyFill="1" applyBorder="1" applyAlignment="1">
      <alignment horizontal="left"/>
    </xf>
    <xf numFmtId="0" fontId="36" fillId="23" borderId="7" xfId="1" applyFont="1" applyFill="1" applyBorder="1" applyAlignment="1">
      <alignment horizontal="left"/>
    </xf>
    <xf numFmtId="0" fontId="35" fillId="7" borderId="36" xfId="1" applyFont="1" applyFill="1" applyBorder="1" applyAlignment="1">
      <alignment horizontal="center"/>
    </xf>
    <xf numFmtId="0" fontId="35" fillId="7" borderId="39" xfId="1" applyFont="1" applyFill="1" applyBorder="1" applyAlignment="1">
      <alignment horizontal="center"/>
    </xf>
    <xf numFmtId="0" fontId="38" fillId="10" borderId="19" xfId="1" applyFont="1" applyFill="1" applyBorder="1" applyAlignment="1">
      <alignment horizontal="center" vertical="center"/>
    </xf>
    <xf numFmtId="0" fontId="38" fillId="10" borderId="20" xfId="1" applyFont="1" applyFill="1" applyBorder="1" applyAlignment="1">
      <alignment horizontal="center" vertical="center"/>
    </xf>
    <xf numFmtId="0" fontId="38" fillId="10" borderId="21" xfId="1" applyFont="1" applyFill="1" applyBorder="1" applyAlignment="1">
      <alignment horizontal="center" vertical="center"/>
    </xf>
    <xf numFmtId="0" fontId="34" fillId="9" borderId="9" xfId="1" applyFont="1" applyFill="1" applyBorder="1" applyAlignment="1">
      <alignment horizontal="center" vertical="center"/>
    </xf>
    <xf numFmtId="0" fontId="31" fillId="5" borderId="10" xfId="1" applyFont="1" applyFill="1" applyBorder="1"/>
    <xf numFmtId="0" fontId="31" fillId="5" borderId="11" xfId="1" applyFont="1" applyFill="1" applyBorder="1"/>
    <xf numFmtId="0" fontId="35" fillId="12" borderId="14" xfId="1" applyFont="1" applyFill="1" applyBorder="1" applyAlignment="1">
      <alignment horizontal="center" vertical="center" wrapText="1"/>
    </xf>
    <xf numFmtId="0" fontId="35" fillId="12" borderId="31" xfId="1" applyFont="1" applyFill="1" applyBorder="1" applyAlignment="1">
      <alignment horizontal="center" vertical="center" wrapText="1"/>
    </xf>
    <xf numFmtId="0" fontId="36" fillId="23" borderId="41" xfId="1" applyFont="1" applyFill="1" applyBorder="1" applyAlignment="1">
      <alignment horizontal="left"/>
    </xf>
    <xf numFmtId="0" fontId="36" fillId="23" borderId="42" xfId="1" applyFont="1" applyFill="1" applyBorder="1" applyAlignment="1">
      <alignment horizontal="left"/>
    </xf>
    <xf numFmtId="0" fontId="31" fillId="7" borderId="9" xfId="1" applyFont="1" applyFill="1" applyBorder="1" applyAlignment="1">
      <alignment horizontal="center" vertical="center" wrapText="1"/>
    </xf>
    <xf numFmtId="0" fontId="31" fillId="7" borderId="10" xfId="1" applyFont="1" applyFill="1" applyBorder="1" applyAlignment="1">
      <alignment horizontal="center" vertical="center" wrapText="1"/>
    </xf>
    <xf numFmtId="0" fontId="31" fillId="7" borderId="11" xfId="1" applyFont="1" applyFill="1" applyBorder="1" applyAlignment="1">
      <alignment horizontal="center" vertical="center" wrapText="1"/>
    </xf>
    <xf numFmtId="0" fontId="31" fillId="14" borderId="9" xfId="1" applyFont="1" applyFill="1" applyBorder="1" applyAlignment="1">
      <alignment horizontal="center" vertical="center" wrapText="1"/>
    </xf>
    <xf numFmtId="0" fontId="31" fillId="14" borderId="10" xfId="1" applyFont="1" applyFill="1" applyBorder="1" applyAlignment="1">
      <alignment horizontal="center" vertical="center" wrapText="1"/>
    </xf>
    <xf numFmtId="0" fontId="31" fillId="14" borderId="11" xfId="1" applyFont="1" applyFill="1" applyBorder="1" applyAlignment="1">
      <alignment horizontal="center" vertical="center" wrapText="1"/>
    </xf>
    <xf numFmtId="0" fontId="31" fillId="0" borderId="12" xfId="1" applyFont="1" applyBorder="1" applyAlignment="1">
      <alignment horizontal="center" vertical="top" wrapText="1"/>
    </xf>
    <xf numFmtId="0" fontId="31" fillId="0" borderId="0" xfId="1" applyFont="1" applyAlignment="1">
      <alignment horizontal="center" vertical="top" wrapText="1"/>
    </xf>
    <xf numFmtId="0" fontId="31" fillId="0" borderId="13" xfId="1" applyFont="1" applyBorder="1" applyAlignment="1">
      <alignment horizontal="center" vertical="top" wrapText="1"/>
    </xf>
    <xf numFmtId="0" fontId="31" fillId="0" borderId="14" xfId="1" applyFont="1" applyBorder="1" applyAlignment="1">
      <alignment horizontal="center" vertical="top" wrapText="1"/>
    </xf>
    <xf numFmtId="0" fontId="31" fillId="0" borderId="15" xfId="1" applyFont="1" applyBorder="1" applyAlignment="1">
      <alignment horizontal="center" vertical="top" wrapText="1"/>
    </xf>
    <xf numFmtId="0" fontId="31" fillId="0" borderId="16" xfId="1" applyFont="1" applyBorder="1" applyAlignment="1">
      <alignment horizontal="center" vertical="top" wrapText="1"/>
    </xf>
    <xf numFmtId="0" fontId="34" fillId="8" borderId="9" xfId="1" applyFont="1" applyFill="1" applyBorder="1" applyAlignment="1">
      <alignment horizontal="center" vertical="center"/>
    </xf>
    <xf numFmtId="0" fontId="34" fillId="8" borderId="10" xfId="1" applyFont="1" applyFill="1" applyBorder="1" applyAlignment="1">
      <alignment horizontal="center" vertical="center"/>
    </xf>
    <xf numFmtId="0" fontId="34" fillId="8" borderId="11" xfId="1" applyFont="1" applyFill="1" applyBorder="1" applyAlignment="1">
      <alignment horizontal="center" vertical="center"/>
    </xf>
    <xf numFmtId="0" fontId="34" fillId="10" borderId="9" xfId="1" applyFont="1" applyFill="1" applyBorder="1" applyAlignment="1">
      <alignment horizontal="center" vertical="center"/>
    </xf>
    <xf numFmtId="0" fontId="35" fillId="7" borderId="14" xfId="1" applyFont="1" applyFill="1" applyBorder="1" applyAlignment="1">
      <alignment horizontal="center" vertical="center"/>
    </xf>
    <xf numFmtId="0" fontId="35" fillId="7" borderId="31" xfId="1" applyFont="1" applyFill="1" applyBorder="1" applyAlignment="1">
      <alignment horizontal="center" vertical="center"/>
    </xf>
    <xf numFmtId="0" fontId="35" fillId="13" borderId="19" xfId="1" applyFont="1" applyFill="1" applyBorder="1" applyAlignment="1">
      <alignment horizontal="center" vertical="center" wrapText="1"/>
    </xf>
    <xf numFmtId="0" fontId="31" fillId="6" borderId="33" xfId="1" applyFont="1" applyFill="1" applyBorder="1" applyAlignment="1">
      <alignment wrapText="1"/>
    </xf>
    <xf numFmtId="0" fontId="35" fillId="13" borderId="34" xfId="1" applyFont="1" applyFill="1" applyBorder="1" applyAlignment="1">
      <alignment horizontal="center" vertical="center" wrapText="1"/>
    </xf>
    <xf numFmtId="0" fontId="35" fillId="13" borderId="20" xfId="1" applyFont="1" applyFill="1" applyBorder="1" applyAlignment="1">
      <alignment horizontal="center" vertical="center" wrapText="1"/>
    </xf>
    <xf numFmtId="0" fontId="35" fillId="13" borderId="33" xfId="1" applyFont="1" applyFill="1" applyBorder="1" applyAlignment="1">
      <alignment horizontal="center" vertical="center" wrapText="1"/>
    </xf>
    <xf numFmtId="0" fontId="31" fillId="6" borderId="21" xfId="1" applyFont="1" applyFill="1" applyBorder="1" applyAlignment="1">
      <alignment wrapText="1"/>
    </xf>
    <xf numFmtId="167" fontId="36" fillId="19" borderId="41" xfId="1" applyNumberFormat="1" applyFont="1" applyFill="1" applyBorder="1" applyAlignment="1">
      <alignment horizontal="center"/>
    </xf>
    <xf numFmtId="167" fontId="31" fillId="19" borderId="42" xfId="1" applyNumberFormat="1" applyFont="1" applyFill="1" applyBorder="1" applyAlignment="1">
      <alignment horizontal="center"/>
    </xf>
    <xf numFmtId="168" fontId="36" fillId="0" borderId="43" xfId="1" applyNumberFormat="1" applyFont="1" applyBorder="1" applyAlignment="1">
      <alignment horizontal="center"/>
    </xf>
    <xf numFmtId="168" fontId="36" fillId="0" borderId="44" xfId="1" applyNumberFormat="1" applyFont="1" applyBorder="1" applyAlignment="1">
      <alignment horizontal="center"/>
    </xf>
    <xf numFmtId="168" fontId="36" fillId="0" borderId="42" xfId="1" applyNumberFormat="1" applyFont="1" applyBorder="1" applyAlignment="1">
      <alignment horizontal="center"/>
    </xf>
    <xf numFmtId="0" fontId="31" fillId="0" borderId="42" xfId="1" applyFont="1" applyBorder="1" applyAlignment="1">
      <alignment horizontal="center"/>
    </xf>
    <xf numFmtId="0" fontId="34" fillId="9" borderId="10" xfId="1" applyFont="1" applyFill="1" applyBorder="1" applyAlignment="1">
      <alignment horizontal="center" vertical="center"/>
    </xf>
    <xf numFmtId="0" fontId="34" fillId="9" borderId="11" xfId="1" applyFont="1" applyFill="1" applyBorder="1" applyAlignment="1">
      <alignment horizontal="center" vertical="center"/>
    </xf>
    <xf numFmtId="168" fontId="30" fillId="8" borderId="0" xfId="1" applyNumberFormat="1" applyFont="1" applyFill="1" applyAlignment="1">
      <alignment horizontal="center" vertical="center"/>
    </xf>
    <xf numFmtId="168" fontId="30" fillId="8" borderId="13" xfId="1" applyNumberFormat="1" applyFont="1" applyFill="1" applyBorder="1" applyAlignment="1">
      <alignment horizontal="center" vertical="center"/>
    </xf>
    <xf numFmtId="168" fontId="30" fillId="8" borderId="14" xfId="1" applyNumberFormat="1" applyFont="1" applyFill="1" applyBorder="1" applyAlignment="1">
      <alignment horizontal="center" vertical="center"/>
    </xf>
    <xf numFmtId="168" fontId="30" fillId="8" borderId="15" xfId="1" applyNumberFormat="1" applyFont="1" applyFill="1" applyBorder="1" applyAlignment="1">
      <alignment horizontal="center" vertical="center"/>
    </xf>
    <xf numFmtId="168" fontId="30" fillId="8" borderId="16" xfId="1" applyNumberFormat="1" applyFont="1" applyFill="1" applyBorder="1" applyAlignment="1">
      <alignment horizontal="center" vertical="center"/>
    </xf>
    <xf numFmtId="0" fontId="34" fillId="11" borderId="19" xfId="1" applyFont="1" applyFill="1" applyBorder="1" applyAlignment="1">
      <alignment horizontal="center" vertical="center"/>
    </xf>
    <xf numFmtId="0" fontId="31" fillId="5" borderId="20" xfId="1" applyFont="1" applyFill="1" applyBorder="1"/>
    <xf numFmtId="0" fontId="31" fillId="5" borderId="21" xfId="1" applyFont="1" applyFill="1" applyBorder="1"/>
    <xf numFmtId="9" fontId="40" fillId="0" borderId="0" xfId="2" applyFont="1" applyAlignment="1">
      <alignment horizontal="center" vertical="top"/>
    </xf>
    <xf numFmtId="0" fontId="14" fillId="7" borderId="9" xfId="1" applyFont="1" applyFill="1" applyBorder="1" applyAlignment="1">
      <alignment horizontal="center" vertical="center"/>
    </xf>
    <xf numFmtId="0" fontId="14" fillId="6" borderId="10" xfId="1" applyFont="1" applyFill="1" applyBorder="1" applyAlignment="1">
      <alignment horizontal="center" vertical="center"/>
    </xf>
    <xf numFmtId="0" fontId="14" fillId="6" borderId="11" xfId="1" applyFont="1" applyFill="1" applyBorder="1" applyAlignment="1">
      <alignment horizontal="center" vertical="center"/>
    </xf>
    <xf numFmtId="168" fontId="15" fillId="8" borderId="12" xfId="1" applyNumberFormat="1" applyFont="1" applyFill="1" applyBorder="1" applyAlignment="1">
      <alignment horizontal="center" vertical="center"/>
    </xf>
    <xf numFmtId="168" fontId="16" fillId="5" borderId="0" xfId="1" applyNumberFormat="1" applyFont="1" applyFill="1"/>
    <xf numFmtId="168" fontId="17" fillId="5" borderId="13" xfId="1" applyNumberFormat="1" applyFont="1" applyFill="1" applyBorder="1"/>
    <xf numFmtId="168" fontId="17" fillId="5" borderId="14" xfId="1" applyNumberFormat="1" applyFont="1" applyFill="1" applyBorder="1"/>
    <xf numFmtId="168" fontId="17" fillId="5" borderId="15" xfId="1" applyNumberFormat="1" applyFont="1" applyFill="1" applyBorder="1"/>
    <xf numFmtId="168" fontId="17" fillId="5" borderId="16" xfId="1" applyNumberFormat="1" applyFont="1" applyFill="1" applyBorder="1"/>
    <xf numFmtId="0" fontId="17" fillId="7" borderId="19" xfId="0" applyFont="1" applyFill="1" applyBorder="1" applyAlignment="1">
      <alignment horizontal="center"/>
    </xf>
    <xf numFmtId="0" fontId="17" fillId="17" borderId="20" xfId="0" applyFont="1" applyFill="1" applyBorder="1" applyAlignment="1">
      <alignment horizontal="center"/>
    </xf>
    <xf numFmtId="1" fontId="15" fillId="8" borderId="12" xfId="1" applyNumberFormat="1" applyFont="1" applyFill="1" applyBorder="1" applyAlignment="1">
      <alignment horizontal="center" vertical="center"/>
    </xf>
    <xf numFmtId="0" fontId="16" fillId="5" borderId="0" xfId="1" applyFont="1" applyFill="1"/>
    <xf numFmtId="0" fontId="17" fillId="5" borderId="13" xfId="1" applyFont="1" applyFill="1" applyBorder="1"/>
    <xf numFmtId="0" fontId="17" fillId="5" borderId="14" xfId="1" applyFont="1" applyFill="1" applyBorder="1"/>
    <xf numFmtId="0" fontId="17" fillId="5" borderId="15" xfId="1" applyFont="1" applyFill="1" applyBorder="1"/>
    <xf numFmtId="0" fontId="17" fillId="5" borderId="16" xfId="1" applyFont="1" applyFill="1" applyBorder="1"/>
    <xf numFmtId="0" fontId="5" fillId="8" borderId="12" xfId="0" applyFont="1" applyFill="1" applyBorder="1" applyAlignment="1">
      <alignment horizontal="right"/>
    </xf>
    <xf numFmtId="0" fontId="5" fillId="8" borderId="0" xfId="0" applyFont="1" applyFill="1" applyAlignment="1">
      <alignment horizontal="right"/>
    </xf>
    <xf numFmtId="0" fontId="10" fillId="8" borderId="14" xfId="0" applyFont="1" applyFill="1" applyBorder="1" applyAlignment="1">
      <alignment horizontal="right" vertical="center"/>
    </xf>
    <xf numFmtId="0" fontId="10" fillId="8" borderId="15" xfId="0" applyFont="1" applyFill="1" applyBorder="1" applyAlignment="1">
      <alignment horizontal="right" vertical="center"/>
    </xf>
    <xf numFmtId="0" fontId="3" fillId="16" borderId="0" xfId="0" applyFont="1" applyFill="1" applyAlignment="1">
      <alignment horizontal="center" vertical="center" wrapText="1"/>
    </xf>
    <xf numFmtId="0" fontId="6" fillId="8" borderId="9" xfId="0" applyFont="1" applyFill="1" applyBorder="1" applyAlignment="1">
      <alignment horizontal="right"/>
    </xf>
    <xf numFmtId="0" fontId="2" fillId="5" borderId="10" xfId="0" applyFont="1" applyFill="1" applyBorder="1" applyAlignment="1">
      <alignment horizontal="right"/>
    </xf>
    <xf numFmtId="168" fontId="9" fillId="5" borderId="0" xfId="1" applyNumberFormat="1" applyFill="1"/>
    <xf numFmtId="168" fontId="2" fillId="5" borderId="13" xfId="1" applyNumberFormat="1" applyFont="1" applyFill="1" applyBorder="1"/>
    <xf numFmtId="168" fontId="2" fillId="5" borderId="14" xfId="1" applyNumberFormat="1" applyFont="1" applyFill="1" applyBorder="1"/>
    <xf numFmtId="168" fontId="2" fillId="5" borderId="15" xfId="1" applyNumberFormat="1" applyFont="1" applyFill="1" applyBorder="1"/>
    <xf numFmtId="168" fontId="2" fillId="5" borderId="16" xfId="1" applyNumberFormat="1" applyFont="1" applyFill="1" applyBorder="1"/>
  </cellXfs>
  <cellStyles count="3">
    <cellStyle name="Normal" xfId="0" builtinId="0"/>
    <cellStyle name="Normal 2" xfId="1" xr:uid="{8551F270-FEFE-904D-9FBA-FE2A3E68116B}"/>
    <cellStyle name="Porcentaje" xfId="2" builtinId="5"/>
  </cellStyles>
  <dxfs count="11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border diagonalUp="0" diagonalDown="0">
        <left style="thin">
          <color rgb="FFEFEFEF"/>
        </left>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bottom/>
        <vertical style="thin">
          <color rgb="FFEFEFEF"/>
        </vertical>
        <horizontal style="thin">
          <color rgb="FFEFEFEF"/>
        </horizontal>
      </border>
    </dxf>
    <dxf>
      <border diagonalUp="0" diagonalDown="0">
        <left style="medium">
          <color indexed="64"/>
        </left>
        <right style="medium">
          <color indexed="64"/>
        </right>
        <top style="medium">
          <color indexed="64"/>
        </top>
        <bottom style="medium">
          <color indexed="64"/>
        </bottom>
      </border>
    </dxf>
    <dxf>
      <border diagonalUp="0" diagonalDown="0">
        <left style="thin">
          <color rgb="FFEFEFEF"/>
        </left>
        <right style="thin">
          <color rgb="FFEFEFEF"/>
        </right>
        <top/>
        <bottom/>
        <vertical style="thin">
          <color rgb="FFEFEFEF"/>
        </vertical>
        <horizontal style="thin">
          <color rgb="FFEFEFEF"/>
        </horizontal>
      </border>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s>
  <tableStyles count="2">
    <tableStyle name="Bill Tracker-style" pivot="0" count="3" xr9:uid="{00000000-0011-0000-FFFF-FFFF00000000}">
      <tableStyleElement type="headerRow" dxfId="116"/>
      <tableStyleElement type="firstRowStripe" dxfId="115"/>
      <tableStyleElement type="secondRowStripe" dxfId="114"/>
    </tableStyle>
    <tableStyle name="Debt Snowball-style" pivot="0" count="3" xr9:uid="{00000000-0011-0000-FFFF-FFFF01000000}">
      <tableStyleElement type="headerRow" dxfId="113"/>
      <tableStyleElement type="firstRowStripe" dxfId="112"/>
      <tableStyleElement type="secondRowStripe" dxfId="111"/>
    </tableStyle>
  </tableStyles>
  <colors>
    <mruColors>
      <color rgb="FF002F4A"/>
      <color rgb="FFFFA300"/>
      <color rgb="FFCEEED8"/>
      <color rgb="FFFFD800"/>
      <color rgb="FFCCECFF"/>
      <color rgb="FF99CCFF"/>
      <color rgb="FF3399FF"/>
      <color rgb="FF33CCFF"/>
      <color rgb="FF00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4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5760-429C-AD20-B3515226CDD4}"/>
              </c:ext>
            </c:extLst>
          </c:dPt>
          <c:dPt>
            <c:idx val="1"/>
            <c:bubble3D val="0"/>
            <c:spPr>
              <a:solidFill>
                <a:srgbClr val="FFD800"/>
              </a:solidFill>
            </c:spPr>
            <c:extLst>
              <c:ext xmlns:c16="http://schemas.microsoft.com/office/drawing/2014/chart" uri="{C3380CC4-5D6E-409C-BE32-E72D297353CC}">
                <c16:uniqueId val="{00000003-5760-429C-AD20-B3515226CDD4}"/>
              </c:ext>
            </c:extLst>
          </c:dPt>
          <c:dPt>
            <c:idx val="2"/>
            <c:bubble3D val="0"/>
            <c:spPr>
              <a:solidFill>
                <a:srgbClr val="FFA300"/>
              </a:solidFill>
            </c:spPr>
            <c:extLst>
              <c:ext xmlns:c16="http://schemas.microsoft.com/office/drawing/2014/chart" uri="{C3380CC4-5D6E-409C-BE32-E72D297353CC}">
                <c16:uniqueId val="{00000005-5760-429C-AD20-B3515226CDD4}"/>
              </c:ext>
            </c:extLst>
          </c:dPt>
          <c:dPt>
            <c:idx val="3"/>
            <c:bubble3D val="0"/>
            <c:spPr>
              <a:solidFill>
                <a:srgbClr val="C00000"/>
              </a:solidFill>
            </c:spPr>
            <c:extLst>
              <c:ext xmlns:c16="http://schemas.microsoft.com/office/drawing/2014/chart" uri="{C3380CC4-5D6E-409C-BE32-E72D297353CC}">
                <c16:uniqueId val="{00000007-5760-429C-AD20-B3515226CDD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Ene!$B$47:$B$51</c:f>
              <c:strCache>
                <c:ptCount val="5"/>
                <c:pt idx="0">
                  <c:v>Resumen de Ingresos</c:v>
                </c:pt>
                <c:pt idx="1">
                  <c:v>Facturas</c:v>
                </c:pt>
                <c:pt idx="2">
                  <c:v>Resumen de Gastos</c:v>
                </c:pt>
                <c:pt idx="3">
                  <c:v>Ahorro</c:v>
                </c:pt>
                <c:pt idx="4">
                  <c:v>Deudas</c:v>
                </c:pt>
              </c:strCache>
            </c:strRef>
          </c:cat>
          <c:val>
            <c:numRef>
              <c:f>Ene!$E$47:$E$51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5760-429C-AD20-B3515226CDD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A6E7-46B9-BDD6-E472B012C8D7}"/>
              </c:ext>
            </c:extLst>
          </c:dPt>
          <c:dPt>
            <c:idx val="1"/>
            <c:bubble3D val="0"/>
            <c:spPr>
              <a:solidFill>
                <a:srgbClr val="FFD800"/>
              </a:solidFill>
            </c:spPr>
            <c:extLst>
              <c:ext xmlns:c16="http://schemas.microsoft.com/office/drawing/2014/chart" uri="{C3380CC4-5D6E-409C-BE32-E72D297353CC}">
                <c16:uniqueId val="{00000003-A6E7-46B9-BDD6-E472B012C8D7}"/>
              </c:ext>
            </c:extLst>
          </c:dPt>
          <c:dPt>
            <c:idx val="2"/>
            <c:bubble3D val="0"/>
            <c:spPr>
              <a:solidFill>
                <a:srgbClr val="FFA300"/>
              </a:solidFill>
            </c:spPr>
            <c:extLst>
              <c:ext xmlns:c16="http://schemas.microsoft.com/office/drawing/2014/chart" uri="{C3380CC4-5D6E-409C-BE32-E72D297353CC}">
                <c16:uniqueId val="{00000005-A6E7-46B9-BDD6-E472B012C8D7}"/>
              </c:ext>
            </c:extLst>
          </c:dPt>
          <c:dPt>
            <c:idx val="3"/>
            <c:bubble3D val="0"/>
            <c:spPr>
              <a:solidFill>
                <a:srgbClr val="C00000"/>
              </a:solidFill>
            </c:spPr>
            <c:extLst>
              <c:ext xmlns:c16="http://schemas.microsoft.com/office/drawing/2014/chart" uri="{C3380CC4-5D6E-409C-BE32-E72D297353CC}">
                <c16:uniqueId val="{00000007-A6E7-46B9-BDD6-E472B012C8D7}"/>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Abr!$B$47:$B$51</c:f>
              <c:strCache>
                <c:ptCount val="5"/>
                <c:pt idx="0">
                  <c:v>Resumen de Ingresos</c:v>
                </c:pt>
                <c:pt idx="1">
                  <c:v>Facturas</c:v>
                </c:pt>
                <c:pt idx="2">
                  <c:v>Resumen de Gastos</c:v>
                </c:pt>
                <c:pt idx="3">
                  <c:v>Ahorro</c:v>
                </c:pt>
                <c:pt idx="4">
                  <c:v>Deudas</c:v>
                </c:pt>
              </c:strCache>
            </c:strRef>
          </c:cat>
          <c:val>
            <c:numRef>
              <c:f>Abr!$E$47:$E$51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A6E7-46B9-BDD6-E472B012C8D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Abr!$B$47:$B$51</c:f>
              <c:strCache>
                <c:ptCount val="5"/>
                <c:pt idx="0">
                  <c:v>Resumen de Ingresos</c:v>
                </c:pt>
                <c:pt idx="1">
                  <c:v>Facturas</c:v>
                </c:pt>
                <c:pt idx="2">
                  <c:v>Resumen de Gastos</c:v>
                </c:pt>
                <c:pt idx="3">
                  <c:v>Ahorro</c:v>
                </c:pt>
                <c:pt idx="4">
                  <c:v>Deudas</c:v>
                </c:pt>
              </c:strCache>
            </c:strRef>
          </c:cat>
          <c:val>
            <c:numRef>
              <c:f>Abr!$D$47:$D$51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3354-4423-9156-34152A78CC58}"/>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3354-4423-9156-34152A78CC58}"/>
              </c:ext>
            </c:extLst>
          </c:dPt>
          <c:cat>
            <c:strRef>
              <c:f>Abr!$B$47:$B$51</c:f>
              <c:strCache>
                <c:ptCount val="5"/>
                <c:pt idx="0">
                  <c:v>Resumen de Ingresos</c:v>
                </c:pt>
                <c:pt idx="1">
                  <c:v>Facturas</c:v>
                </c:pt>
                <c:pt idx="2">
                  <c:v>Resumen de Gastos</c:v>
                </c:pt>
                <c:pt idx="3">
                  <c:v>Ahorro</c:v>
                </c:pt>
                <c:pt idx="4">
                  <c:v>Deudas</c:v>
                </c:pt>
              </c:strCache>
            </c:strRef>
          </c:cat>
          <c:val>
            <c:numRef>
              <c:f>Abr!$E$47:$E$51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3354-4423-9156-34152A78CC58}"/>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DB78-45C3-8124-6AEBD302DCB8}"/>
              </c:ext>
            </c:extLst>
          </c:dPt>
          <c:dPt>
            <c:idx val="1"/>
            <c:bubble3D val="0"/>
            <c:spPr>
              <a:solidFill>
                <a:schemeClr val="accent5"/>
              </a:solidFill>
              <a:ln>
                <a:noFill/>
              </a:ln>
              <a:effectLst/>
            </c:spPr>
            <c:extLst>
              <c:ext xmlns:c16="http://schemas.microsoft.com/office/drawing/2014/chart" uri="{C3380CC4-5D6E-409C-BE32-E72D297353CC}">
                <c16:uniqueId val="{00000003-DB78-45C3-8124-6AEBD302DCB8}"/>
              </c:ext>
            </c:extLst>
          </c:dPt>
          <c:dPt>
            <c:idx val="2"/>
            <c:bubble3D val="0"/>
            <c:spPr>
              <a:solidFill>
                <a:schemeClr val="accent4"/>
              </a:solidFill>
              <a:ln>
                <a:noFill/>
              </a:ln>
              <a:effectLst/>
            </c:spPr>
            <c:extLst>
              <c:ext xmlns:c16="http://schemas.microsoft.com/office/drawing/2014/chart" uri="{C3380CC4-5D6E-409C-BE32-E72D297353CC}">
                <c16:uniqueId val="{00000005-DB78-45C3-8124-6AEBD302DCB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DB78-45C3-8124-6AEBD302DCB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DB78-45C3-8124-6AEBD302DCB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DB78-45C3-8124-6AEBD302DCB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DB78-45C3-8124-6AEBD302DCB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DB78-45C3-8124-6AEBD302DCB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DB78-45C3-8124-6AEBD302DCB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DB78-45C3-8124-6AEBD302DCB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DB78-45C3-8124-6AEBD302DCB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DB78-45C3-8124-6AEBD302DCB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DB78-45C3-8124-6AEBD302DCB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DB78-45C3-8124-6AEBD302DCB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DB78-45C3-8124-6AEBD302DCB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DB78-45C3-8124-6AEBD302DCB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DB78-45C3-8124-6AEBD302DCB8}"/>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DB78-45C3-8124-6AEBD302DCB8}"/>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DB78-45C3-8124-6AEBD302DCB8}"/>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DB78-45C3-8124-6AEBD302DCB8}"/>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DB78-45C3-8124-6AEBD302DCB8}"/>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DB78-45C3-8124-6AEBD302DCB8}"/>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DB78-45C3-8124-6AEBD302DCB8}"/>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DB78-45C3-8124-6AEBD302DCB8}"/>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DB78-45C3-8124-6AEBD302DCB8}"/>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DB78-45C3-8124-6AEBD302DCB8}"/>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DB78-45C3-8124-6AEBD302DCB8}"/>
              </c:ext>
            </c:extLst>
          </c:dPt>
          <c:dPt>
            <c:idx val="27"/>
            <c:bubble3D val="0"/>
            <c:spPr>
              <a:solidFill>
                <a:schemeClr val="accent6"/>
              </a:solidFill>
              <a:ln>
                <a:noFill/>
              </a:ln>
              <a:effectLst/>
            </c:spPr>
            <c:extLst>
              <c:ext xmlns:c16="http://schemas.microsoft.com/office/drawing/2014/chart" uri="{C3380CC4-5D6E-409C-BE32-E72D297353CC}">
                <c16:uniqueId val="{00000037-DB78-45C3-8124-6AEBD302DCB8}"/>
              </c:ext>
            </c:extLst>
          </c:dPt>
          <c:dPt>
            <c:idx val="28"/>
            <c:bubble3D val="0"/>
            <c:spPr>
              <a:solidFill>
                <a:schemeClr val="accent5"/>
              </a:solidFill>
              <a:ln>
                <a:noFill/>
              </a:ln>
              <a:effectLst/>
            </c:spPr>
            <c:extLst>
              <c:ext xmlns:c16="http://schemas.microsoft.com/office/drawing/2014/chart" uri="{C3380CC4-5D6E-409C-BE32-E72D297353CC}">
                <c16:uniqueId val="{00000039-DB78-45C3-8124-6AEBD302DCB8}"/>
              </c:ext>
            </c:extLst>
          </c:dPt>
          <c:dPt>
            <c:idx val="29"/>
            <c:bubble3D val="0"/>
            <c:spPr>
              <a:solidFill>
                <a:schemeClr val="accent4"/>
              </a:solidFill>
              <a:ln>
                <a:noFill/>
              </a:ln>
              <a:effectLst/>
            </c:spPr>
            <c:extLst>
              <c:ext xmlns:c16="http://schemas.microsoft.com/office/drawing/2014/chart" uri="{C3380CC4-5D6E-409C-BE32-E72D297353CC}">
                <c16:uniqueId val="{0000003B-DB78-45C3-8124-6AEBD302DCB8}"/>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DB78-45C3-8124-6AEBD302DCB8}"/>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DB78-45C3-8124-6AEBD302DCB8}"/>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DB78-45C3-8124-6AEBD302DCB8}"/>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DB78-45C3-8124-6AEBD302DCB8}"/>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DB78-45C3-8124-6AEBD302DCB8}"/>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DB78-45C3-8124-6AEBD302DCB8}"/>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DB78-45C3-8124-6AEBD302DCB8}"/>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DB78-45C3-8124-6AEBD302DCB8}"/>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DB78-45C3-8124-6AEBD302DCB8}"/>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DB78-45C3-8124-6AEBD302DCB8}"/>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DB78-45C3-8124-6AEBD302DCB8}"/>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DB78-45C3-8124-6AEBD302DCB8}"/>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DB78-45C3-8124-6AEBD302DCB8}"/>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DB78-45C3-8124-6AEBD302DCB8}"/>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DB78-45C3-8124-6AEBD302DCB8}"/>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DB78-45C3-8124-6AEBD302DCB8}"/>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DB78-45C3-8124-6AEBD302DCB8}"/>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DB78-45C3-8124-6AEBD302DCB8}"/>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DB78-45C3-8124-6AEBD302DCB8}"/>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DB78-45C3-8124-6AEBD302DCB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78-45C3-8124-6AEBD302DCB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B78-45C3-8124-6AEBD302DCB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B78-45C3-8124-6AEBD302DCB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B78-45C3-8124-6AEBD302DCB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B78-45C3-8124-6AEBD302DCB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B78-45C3-8124-6AEBD302DCB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DB78-45C3-8124-6AEBD302DCB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Abr!$M$22:$M$51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Abr!$O$22:$O$51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DB78-45C3-8124-6AEBD302DCB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FCC-4D14-87A4-E38C596EF8D0}"/>
              </c:ext>
            </c:extLst>
          </c:dPt>
          <c:dPt>
            <c:idx val="1"/>
            <c:bubble3D val="0"/>
            <c:spPr>
              <a:solidFill>
                <a:srgbClr val="FFD800"/>
              </a:solidFill>
            </c:spPr>
            <c:extLst>
              <c:ext xmlns:c16="http://schemas.microsoft.com/office/drawing/2014/chart" uri="{C3380CC4-5D6E-409C-BE32-E72D297353CC}">
                <c16:uniqueId val="{00000003-6FCC-4D14-87A4-E38C596EF8D0}"/>
              </c:ext>
            </c:extLst>
          </c:dPt>
          <c:dPt>
            <c:idx val="2"/>
            <c:bubble3D val="0"/>
            <c:spPr>
              <a:solidFill>
                <a:srgbClr val="FFA300"/>
              </a:solidFill>
            </c:spPr>
            <c:extLst>
              <c:ext xmlns:c16="http://schemas.microsoft.com/office/drawing/2014/chart" uri="{C3380CC4-5D6E-409C-BE32-E72D297353CC}">
                <c16:uniqueId val="{00000005-6FCC-4D14-87A4-E38C596EF8D0}"/>
              </c:ext>
            </c:extLst>
          </c:dPt>
          <c:dPt>
            <c:idx val="3"/>
            <c:bubble3D val="0"/>
            <c:spPr>
              <a:solidFill>
                <a:srgbClr val="C00000"/>
              </a:solidFill>
            </c:spPr>
            <c:extLst>
              <c:ext xmlns:c16="http://schemas.microsoft.com/office/drawing/2014/chart" uri="{C3380CC4-5D6E-409C-BE32-E72D297353CC}">
                <c16:uniqueId val="{00000007-6FCC-4D14-87A4-E38C596EF8D0}"/>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May!$B$47:$B$51</c:f>
              <c:strCache>
                <c:ptCount val="5"/>
                <c:pt idx="0">
                  <c:v>Resumen de Ingresos</c:v>
                </c:pt>
                <c:pt idx="1">
                  <c:v>Facturas</c:v>
                </c:pt>
                <c:pt idx="2">
                  <c:v>Resumen de Gastos</c:v>
                </c:pt>
                <c:pt idx="3">
                  <c:v>Ahorro</c:v>
                </c:pt>
                <c:pt idx="4">
                  <c:v>Deudas</c:v>
                </c:pt>
              </c:strCache>
            </c:strRef>
          </c:cat>
          <c:val>
            <c:numRef>
              <c:f>May!$E$47:$E$51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FCC-4D14-87A4-E38C596EF8D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May!$B$47:$B$51</c:f>
              <c:strCache>
                <c:ptCount val="5"/>
                <c:pt idx="0">
                  <c:v>Resumen de Ingresos</c:v>
                </c:pt>
                <c:pt idx="1">
                  <c:v>Facturas</c:v>
                </c:pt>
                <c:pt idx="2">
                  <c:v>Resumen de Gastos</c:v>
                </c:pt>
                <c:pt idx="3">
                  <c:v>Ahorro</c:v>
                </c:pt>
                <c:pt idx="4">
                  <c:v>Deudas</c:v>
                </c:pt>
              </c:strCache>
            </c:strRef>
          </c:cat>
          <c:val>
            <c:numRef>
              <c:f>May!$D$47:$D$51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E82-4F4C-A626-2E954F40C15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9E82-4F4C-A626-2E954F40C153}"/>
              </c:ext>
            </c:extLst>
          </c:dPt>
          <c:cat>
            <c:strRef>
              <c:f>May!$B$47:$B$51</c:f>
              <c:strCache>
                <c:ptCount val="5"/>
                <c:pt idx="0">
                  <c:v>Resumen de Ingresos</c:v>
                </c:pt>
                <c:pt idx="1">
                  <c:v>Facturas</c:v>
                </c:pt>
                <c:pt idx="2">
                  <c:v>Resumen de Gastos</c:v>
                </c:pt>
                <c:pt idx="3">
                  <c:v>Ahorro</c:v>
                </c:pt>
                <c:pt idx="4">
                  <c:v>Deudas</c:v>
                </c:pt>
              </c:strCache>
            </c:strRef>
          </c:cat>
          <c:val>
            <c:numRef>
              <c:f>May!$E$47:$E$51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9E82-4F4C-A626-2E954F40C15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9BB-44E1-8A95-166CEEC90568}"/>
              </c:ext>
            </c:extLst>
          </c:dPt>
          <c:dPt>
            <c:idx val="1"/>
            <c:bubble3D val="0"/>
            <c:spPr>
              <a:solidFill>
                <a:schemeClr val="accent5"/>
              </a:solidFill>
              <a:ln>
                <a:noFill/>
              </a:ln>
              <a:effectLst/>
            </c:spPr>
            <c:extLst>
              <c:ext xmlns:c16="http://schemas.microsoft.com/office/drawing/2014/chart" uri="{C3380CC4-5D6E-409C-BE32-E72D297353CC}">
                <c16:uniqueId val="{00000003-A9BB-44E1-8A95-166CEEC90568}"/>
              </c:ext>
            </c:extLst>
          </c:dPt>
          <c:dPt>
            <c:idx val="2"/>
            <c:bubble3D val="0"/>
            <c:spPr>
              <a:solidFill>
                <a:schemeClr val="accent4"/>
              </a:solidFill>
              <a:ln>
                <a:noFill/>
              </a:ln>
              <a:effectLst/>
            </c:spPr>
            <c:extLst>
              <c:ext xmlns:c16="http://schemas.microsoft.com/office/drawing/2014/chart" uri="{C3380CC4-5D6E-409C-BE32-E72D297353CC}">
                <c16:uniqueId val="{00000005-A9BB-44E1-8A95-166CEEC9056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9BB-44E1-8A95-166CEEC9056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A9BB-44E1-8A95-166CEEC9056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A9BB-44E1-8A95-166CEEC9056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A9BB-44E1-8A95-166CEEC9056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A9BB-44E1-8A95-166CEEC9056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A9BB-44E1-8A95-166CEEC9056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A9BB-44E1-8A95-166CEEC9056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A9BB-44E1-8A95-166CEEC9056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A9BB-44E1-8A95-166CEEC9056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A9BB-44E1-8A95-166CEEC9056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A9BB-44E1-8A95-166CEEC9056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A9BB-44E1-8A95-166CEEC9056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A9BB-44E1-8A95-166CEEC9056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A9BB-44E1-8A95-166CEEC90568}"/>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A9BB-44E1-8A95-166CEEC90568}"/>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A9BB-44E1-8A95-166CEEC90568}"/>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A9BB-44E1-8A95-166CEEC90568}"/>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A9BB-44E1-8A95-166CEEC90568}"/>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A9BB-44E1-8A95-166CEEC90568}"/>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A9BB-44E1-8A95-166CEEC90568}"/>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A9BB-44E1-8A95-166CEEC90568}"/>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A9BB-44E1-8A95-166CEEC90568}"/>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A9BB-44E1-8A95-166CEEC90568}"/>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A9BB-44E1-8A95-166CEEC90568}"/>
              </c:ext>
            </c:extLst>
          </c:dPt>
          <c:dPt>
            <c:idx val="27"/>
            <c:bubble3D val="0"/>
            <c:spPr>
              <a:solidFill>
                <a:schemeClr val="accent6"/>
              </a:solidFill>
              <a:ln>
                <a:noFill/>
              </a:ln>
              <a:effectLst/>
            </c:spPr>
            <c:extLst>
              <c:ext xmlns:c16="http://schemas.microsoft.com/office/drawing/2014/chart" uri="{C3380CC4-5D6E-409C-BE32-E72D297353CC}">
                <c16:uniqueId val="{00000037-A9BB-44E1-8A95-166CEEC90568}"/>
              </c:ext>
            </c:extLst>
          </c:dPt>
          <c:dPt>
            <c:idx val="28"/>
            <c:bubble3D val="0"/>
            <c:spPr>
              <a:solidFill>
                <a:schemeClr val="accent5"/>
              </a:solidFill>
              <a:ln>
                <a:noFill/>
              </a:ln>
              <a:effectLst/>
            </c:spPr>
            <c:extLst>
              <c:ext xmlns:c16="http://schemas.microsoft.com/office/drawing/2014/chart" uri="{C3380CC4-5D6E-409C-BE32-E72D297353CC}">
                <c16:uniqueId val="{00000039-A9BB-44E1-8A95-166CEEC90568}"/>
              </c:ext>
            </c:extLst>
          </c:dPt>
          <c:dPt>
            <c:idx val="29"/>
            <c:bubble3D val="0"/>
            <c:spPr>
              <a:solidFill>
                <a:schemeClr val="accent4"/>
              </a:solidFill>
              <a:ln>
                <a:noFill/>
              </a:ln>
              <a:effectLst/>
            </c:spPr>
            <c:extLst>
              <c:ext xmlns:c16="http://schemas.microsoft.com/office/drawing/2014/chart" uri="{C3380CC4-5D6E-409C-BE32-E72D297353CC}">
                <c16:uniqueId val="{0000003B-A9BB-44E1-8A95-166CEEC90568}"/>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A9BB-44E1-8A95-166CEEC90568}"/>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A9BB-44E1-8A95-166CEEC90568}"/>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A9BB-44E1-8A95-166CEEC90568}"/>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A9BB-44E1-8A95-166CEEC90568}"/>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A9BB-44E1-8A95-166CEEC90568}"/>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A9BB-44E1-8A95-166CEEC90568}"/>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A9BB-44E1-8A95-166CEEC90568}"/>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A9BB-44E1-8A95-166CEEC90568}"/>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A9BB-44E1-8A95-166CEEC90568}"/>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A9BB-44E1-8A95-166CEEC90568}"/>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A9BB-44E1-8A95-166CEEC90568}"/>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A9BB-44E1-8A95-166CEEC90568}"/>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A9BB-44E1-8A95-166CEEC90568}"/>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A9BB-44E1-8A95-166CEEC90568}"/>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A9BB-44E1-8A95-166CEEC90568}"/>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A9BB-44E1-8A95-166CEEC90568}"/>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A9BB-44E1-8A95-166CEEC90568}"/>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A9BB-44E1-8A95-166CEEC90568}"/>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A9BB-44E1-8A95-166CEEC90568}"/>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A9BB-44E1-8A95-166CEEC9056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BB-44E1-8A95-166CEEC9056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A9BB-44E1-8A95-166CEEC9056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9BB-44E1-8A95-166CEEC9056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9BB-44E1-8A95-166CEEC9056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9BB-44E1-8A95-166CEEC9056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A9BB-44E1-8A95-166CEEC9056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A9BB-44E1-8A95-166CEEC9056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May!$M$22:$M$51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May!$O$22:$O$51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A9BB-44E1-8A95-166CEEC9056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ED29-444F-89FE-57BAF2D17149}"/>
              </c:ext>
            </c:extLst>
          </c:dPt>
          <c:dPt>
            <c:idx val="1"/>
            <c:bubble3D val="0"/>
            <c:spPr>
              <a:solidFill>
                <a:srgbClr val="FFD800"/>
              </a:solidFill>
            </c:spPr>
            <c:extLst>
              <c:ext xmlns:c16="http://schemas.microsoft.com/office/drawing/2014/chart" uri="{C3380CC4-5D6E-409C-BE32-E72D297353CC}">
                <c16:uniqueId val="{00000003-ED29-444F-89FE-57BAF2D17149}"/>
              </c:ext>
            </c:extLst>
          </c:dPt>
          <c:dPt>
            <c:idx val="2"/>
            <c:bubble3D val="0"/>
            <c:spPr>
              <a:solidFill>
                <a:srgbClr val="FFA300"/>
              </a:solidFill>
            </c:spPr>
            <c:extLst>
              <c:ext xmlns:c16="http://schemas.microsoft.com/office/drawing/2014/chart" uri="{C3380CC4-5D6E-409C-BE32-E72D297353CC}">
                <c16:uniqueId val="{00000005-ED29-444F-89FE-57BAF2D17149}"/>
              </c:ext>
            </c:extLst>
          </c:dPt>
          <c:dPt>
            <c:idx val="3"/>
            <c:bubble3D val="0"/>
            <c:spPr>
              <a:solidFill>
                <a:srgbClr val="C00000"/>
              </a:solidFill>
            </c:spPr>
            <c:extLst>
              <c:ext xmlns:c16="http://schemas.microsoft.com/office/drawing/2014/chart" uri="{C3380CC4-5D6E-409C-BE32-E72D297353CC}">
                <c16:uniqueId val="{00000007-ED29-444F-89FE-57BAF2D17149}"/>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Jun!$B$47:$B$51</c:f>
              <c:strCache>
                <c:ptCount val="5"/>
                <c:pt idx="0">
                  <c:v>Resumen de Ingresos</c:v>
                </c:pt>
                <c:pt idx="1">
                  <c:v>Facturas</c:v>
                </c:pt>
                <c:pt idx="2">
                  <c:v>Resumen de Gastos</c:v>
                </c:pt>
                <c:pt idx="3">
                  <c:v>Ahorro</c:v>
                </c:pt>
                <c:pt idx="4">
                  <c:v>Deudas</c:v>
                </c:pt>
              </c:strCache>
            </c:strRef>
          </c:cat>
          <c:val>
            <c:numRef>
              <c:f>Jun!$E$47:$E$51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ED29-444F-89FE-57BAF2D1714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Jun!$B$47:$B$51</c:f>
              <c:strCache>
                <c:ptCount val="5"/>
                <c:pt idx="0">
                  <c:v>Resumen de Ingresos</c:v>
                </c:pt>
                <c:pt idx="1">
                  <c:v>Facturas</c:v>
                </c:pt>
                <c:pt idx="2">
                  <c:v>Resumen de Gastos</c:v>
                </c:pt>
                <c:pt idx="3">
                  <c:v>Ahorro</c:v>
                </c:pt>
                <c:pt idx="4">
                  <c:v>Deudas</c:v>
                </c:pt>
              </c:strCache>
            </c:strRef>
          </c:cat>
          <c:val>
            <c:numRef>
              <c:f>Jun!$D$47:$D$51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10F4-41BC-B824-468BACF51087}"/>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10F4-41BC-B824-468BACF51087}"/>
              </c:ext>
            </c:extLst>
          </c:dPt>
          <c:cat>
            <c:strRef>
              <c:f>Jun!$B$47:$B$51</c:f>
              <c:strCache>
                <c:ptCount val="5"/>
                <c:pt idx="0">
                  <c:v>Resumen de Ingresos</c:v>
                </c:pt>
                <c:pt idx="1">
                  <c:v>Facturas</c:v>
                </c:pt>
                <c:pt idx="2">
                  <c:v>Resumen de Gastos</c:v>
                </c:pt>
                <c:pt idx="3">
                  <c:v>Ahorro</c:v>
                </c:pt>
                <c:pt idx="4">
                  <c:v>Deudas</c:v>
                </c:pt>
              </c:strCache>
            </c:strRef>
          </c:cat>
          <c:val>
            <c:numRef>
              <c:f>Jun!$E$47:$E$51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10F4-41BC-B824-468BACF51087}"/>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1FD7-4C5F-9888-D25EA38059FC}"/>
              </c:ext>
            </c:extLst>
          </c:dPt>
          <c:dPt>
            <c:idx val="1"/>
            <c:bubble3D val="0"/>
            <c:spPr>
              <a:solidFill>
                <a:schemeClr val="accent5"/>
              </a:solidFill>
              <a:ln>
                <a:noFill/>
              </a:ln>
              <a:effectLst/>
            </c:spPr>
            <c:extLst>
              <c:ext xmlns:c16="http://schemas.microsoft.com/office/drawing/2014/chart" uri="{C3380CC4-5D6E-409C-BE32-E72D297353CC}">
                <c16:uniqueId val="{00000003-1FD7-4C5F-9888-D25EA38059FC}"/>
              </c:ext>
            </c:extLst>
          </c:dPt>
          <c:dPt>
            <c:idx val="2"/>
            <c:bubble3D val="0"/>
            <c:spPr>
              <a:solidFill>
                <a:schemeClr val="accent4"/>
              </a:solidFill>
              <a:ln>
                <a:noFill/>
              </a:ln>
              <a:effectLst/>
            </c:spPr>
            <c:extLst>
              <c:ext xmlns:c16="http://schemas.microsoft.com/office/drawing/2014/chart" uri="{C3380CC4-5D6E-409C-BE32-E72D297353CC}">
                <c16:uniqueId val="{00000005-1FD7-4C5F-9888-D25EA38059F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1FD7-4C5F-9888-D25EA38059F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1FD7-4C5F-9888-D25EA38059F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1FD7-4C5F-9888-D25EA38059F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1FD7-4C5F-9888-D25EA38059F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1FD7-4C5F-9888-D25EA38059F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1FD7-4C5F-9888-D25EA38059F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1FD7-4C5F-9888-D25EA38059F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1FD7-4C5F-9888-D25EA38059F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1FD7-4C5F-9888-D25EA38059F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1FD7-4C5F-9888-D25EA38059F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1FD7-4C5F-9888-D25EA38059F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1FD7-4C5F-9888-D25EA38059F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1FD7-4C5F-9888-D25EA38059F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1FD7-4C5F-9888-D25EA38059FC}"/>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1FD7-4C5F-9888-D25EA38059FC}"/>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1FD7-4C5F-9888-D25EA38059FC}"/>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1FD7-4C5F-9888-D25EA38059FC}"/>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1FD7-4C5F-9888-D25EA38059FC}"/>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1FD7-4C5F-9888-D25EA38059FC}"/>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1FD7-4C5F-9888-D25EA38059FC}"/>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1FD7-4C5F-9888-D25EA38059FC}"/>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1FD7-4C5F-9888-D25EA38059FC}"/>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1FD7-4C5F-9888-D25EA38059FC}"/>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1FD7-4C5F-9888-D25EA38059FC}"/>
              </c:ext>
            </c:extLst>
          </c:dPt>
          <c:dPt>
            <c:idx val="27"/>
            <c:bubble3D val="0"/>
            <c:spPr>
              <a:solidFill>
                <a:schemeClr val="accent6"/>
              </a:solidFill>
              <a:ln>
                <a:noFill/>
              </a:ln>
              <a:effectLst/>
            </c:spPr>
            <c:extLst>
              <c:ext xmlns:c16="http://schemas.microsoft.com/office/drawing/2014/chart" uri="{C3380CC4-5D6E-409C-BE32-E72D297353CC}">
                <c16:uniqueId val="{00000037-1FD7-4C5F-9888-D25EA38059FC}"/>
              </c:ext>
            </c:extLst>
          </c:dPt>
          <c:dPt>
            <c:idx val="28"/>
            <c:bubble3D val="0"/>
            <c:spPr>
              <a:solidFill>
                <a:schemeClr val="accent5"/>
              </a:solidFill>
              <a:ln>
                <a:noFill/>
              </a:ln>
              <a:effectLst/>
            </c:spPr>
            <c:extLst>
              <c:ext xmlns:c16="http://schemas.microsoft.com/office/drawing/2014/chart" uri="{C3380CC4-5D6E-409C-BE32-E72D297353CC}">
                <c16:uniqueId val="{00000039-1FD7-4C5F-9888-D25EA38059FC}"/>
              </c:ext>
            </c:extLst>
          </c:dPt>
          <c:dPt>
            <c:idx val="29"/>
            <c:bubble3D val="0"/>
            <c:spPr>
              <a:solidFill>
                <a:schemeClr val="accent4"/>
              </a:solidFill>
              <a:ln>
                <a:noFill/>
              </a:ln>
              <a:effectLst/>
            </c:spPr>
            <c:extLst>
              <c:ext xmlns:c16="http://schemas.microsoft.com/office/drawing/2014/chart" uri="{C3380CC4-5D6E-409C-BE32-E72D297353CC}">
                <c16:uniqueId val="{0000003B-1FD7-4C5F-9888-D25EA38059FC}"/>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1FD7-4C5F-9888-D25EA38059FC}"/>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1FD7-4C5F-9888-D25EA38059FC}"/>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1FD7-4C5F-9888-D25EA38059FC}"/>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1FD7-4C5F-9888-D25EA38059FC}"/>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1FD7-4C5F-9888-D25EA38059FC}"/>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1FD7-4C5F-9888-D25EA38059FC}"/>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1FD7-4C5F-9888-D25EA38059FC}"/>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1FD7-4C5F-9888-D25EA38059FC}"/>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1FD7-4C5F-9888-D25EA38059FC}"/>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1FD7-4C5F-9888-D25EA38059FC}"/>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1FD7-4C5F-9888-D25EA38059FC}"/>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1FD7-4C5F-9888-D25EA38059FC}"/>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1FD7-4C5F-9888-D25EA38059FC}"/>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1FD7-4C5F-9888-D25EA38059FC}"/>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1FD7-4C5F-9888-D25EA38059FC}"/>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1FD7-4C5F-9888-D25EA38059FC}"/>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1FD7-4C5F-9888-D25EA38059FC}"/>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1FD7-4C5F-9888-D25EA38059FC}"/>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1FD7-4C5F-9888-D25EA38059FC}"/>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1FD7-4C5F-9888-D25EA38059F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D7-4C5F-9888-D25EA38059F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1FD7-4C5F-9888-D25EA38059F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1FD7-4C5F-9888-D25EA38059F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FD7-4C5F-9888-D25EA38059F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1FD7-4C5F-9888-D25EA38059F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1FD7-4C5F-9888-D25EA38059F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1FD7-4C5F-9888-D25EA38059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Jun!$M$22:$M$51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Jun!$O$22:$O$51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1FD7-4C5F-9888-D25EA38059F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903-4D69-86C7-F3D69BCDEAF7}"/>
              </c:ext>
            </c:extLst>
          </c:dPt>
          <c:dPt>
            <c:idx val="1"/>
            <c:bubble3D val="0"/>
            <c:spPr>
              <a:solidFill>
                <a:srgbClr val="FFD800"/>
              </a:solidFill>
            </c:spPr>
            <c:extLst>
              <c:ext xmlns:c16="http://schemas.microsoft.com/office/drawing/2014/chart" uri="{C3380CC4-5D6E-409C-BE32-E72D297353CC}">
                <c16:uniqueId val="{00000003-1903-4D69-86C7-F3D69BCDEAF7}"/>
              </c:ext>
            </c:extLst>
          </c:dPt>
          <c:dPt>
            <c:idx val="2"/>
            <c:bubble3D val="0"/>
            <c:spPr>
              <a:solidFill>
                <a:srgbClr val="FFA300"/>
              </a:solidFill>
            </c:spPr>
            <c:extLst>
              <c:ext xmlns:c16="http://schemas.microsoft.com/office/drawing/2014/chart" uri="{C3380CC4-5D6E-409C-BE32-E72D297353CC}">
                <c16:uniqueId val="{00000005-1903-4D69-86C7-F3D69BCDEAF7}"/>
              </c:ext>
            </c:extLst>
          </c:dPt>
          <c:dPt>
            <c:idx val="3"/>
            <c:bubble3D val="0"/>
            <c:spPr>
              <a:solidFill>
                <a:srgbClr val="C00000"/>
              </a:solidFill>
            </c:spPr>
            <c:extLst>
              <c:ext xmlns:c16="http://schemas.microsoft.com/office/drawing/2014/chart" uri="{C3380CC4-5D6E-409C-BE32-E72D297353CC}">
                <c16:uniqueId val="{00000007-1903-4D69-86C7-F3D69BCDEAF7}"/>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Jul!$B$47:$B$51</c:f>
              <c:strCache>
                <c:ptCount val="5"/>
                <c:pt idx="0">
                  <c:v>Resumen de Ingresos</c:v>
                </c:pt>
                <c:pt idx="1">
                  <c:v>Facturas</c:v>
                </c:pt>
                <c:pt idx="2">
                  <c:v>Resumen de Gastos</c:v>
                </c:pt>
                <c:pt idx="3">
                  <c:v>Ahorro</c:v>
                </c:pt>
                <c:pt idx="4">
                  <c:v>Deudas</c:v>
                </c:pt>
              </c:strCache>
            </c:strRef>
          </c:cat>
          <c:val>
            <c:numRef>
              <c:f>Jul!$E$47:$E$51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1903-4D69-86C7-F3D69BCDEAF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Ene!$B$47:$B$51</c:f>
              <c:strCache>
                <c:ptCount val="5"/>
                <c:pt idx="0">
                  <c:v>Resumen de Ingresos</c:v>
                </c:pt>
                <c:pt idx="1">
                  <c:v>Facturas</c:v>
                </c:pt>
                <c:pt idx="2">
                  <c:v>Resumen de Gastos</c:v>
                </c:pt>
                <c:pt idx="3">
                  <c:v>Ahorro</c:v>
                </c:pt>
                <c:pt idx="4">
                  <c:v>Deudas</c:v>
                </c:pt>
              </c:strCache>
            </c:strRef>
          </c:cat>
          <c:val>
            <c:numRef>
              <c:f>Ene!$D$47:$D$51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307-4BC6-BB4E-347CF8F543F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307-4BC6-BB4E-347CF8F543F3}"/>
              </c:ext>
            </c:extLst>
          </c:dPt>
          <c:cat>
            <c:strRef>
              <c:f>Ene!$B$47:$B$51</c:f>
              <c:strCache>
                <c:ptCount val="5"/>
                <c:pt idx="0">
                  <c:v>Resumen de Ingresos</c:v>
                </c:pt>
                <c:pt idx="1">
                  <c:v>Facturas</c:v>
                </c:pt>
                <c:pt idx="2">
                  <c:v>Resumen de Gastos</c:v>
                </c:pt>
                <c:pt idx="3">
                  <c:v>Ahorro</c:v>
                </c:pt>
                <c:pt idx="4">
                  <c:v>Deudas</c:v>
                </c:pt>
              </c:strCache>
            </c:strRef>
          </c:cat>
          <c:val>
            <c:numRef>
              <c:f>Ene!$E$47:$E$51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307-4BC6-BB4E-347CF8F543F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Jul!$B$47:$B$51</c:f>
              <c:strCache>
                <c:ptCount val="5"/>
                <c:pt idx="0">
                  <c:v>Resumen de Ingresos</c:v>
                </c:pt>
                <c:pt idx="1">
                  <c:v>Facturas</c:v>
                </c:pt>
                <c:pt idx="2">
                  <c:v>Resumen de Gastos</c:v>
                </c:pt>
                <c:pt idx="3">
                  <c:v>Ahorro</c:v>
                </c:pt>
                <c:pt idx="4">
                  <c:v>Deudas</c:v>
                </c:pt>
              </c:strCache>
            </c:strRef>
          </c:cat>
          <c:val>
            <c:numRef>
              <c:f>Jul!$D$47:$D$51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F55-4C3D-9FCB-B3A68CA5CFDD}"/>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0F55-4C3D-9FCB-B3A68CA5CFDD}"/>
              </c:ext>
            </c:extLst>
          </c:dPt>
          <c:cat>
            <c:strRef>
              <c:f>Jul!$B$47:$B$51</c:f>
              <c:strCache>
                <c:ptCount val="5"/>
                <c:pt idx="0">
                  <c:v>Resumen de Ingresos</c:v>
                </c:pt>
                <c:pt idx="1">
                  <c:v>Facturas</c:v>
                </c:pt>
                <c:pt idx="2">
                  <c:v>Resumen de Gastos</c:v>
                </c:pt>
                <c:pt idx="3">
                  <c:v>Ahorro</c:v>
                </c:pt>
                <c:pt idx="4">
                  <c:v>Deudas</c:v>
                </c:pt>
              </c:strCache>
            </c:strRef>
          </c:cat>
          <c:val>
            <c:numRef>
              <c:f>Jul!$E$47:$E$51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0F55-4C3D-9FCB-B3A68CA5CFDD}"/>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420B-477E-A323-CC0E21B89706}"/>
              </c:ext>
            </c:extLst>
          </c:dPt>
          <c:dPt>
            <c:idx val="1"/>
            <c:bubble3D val="0"/>
            <c:spPr>
              <a:solidFill>
                <a:schemeClr val="accent5"/>
              </a:solidFill>
              <a:ln>
                <a:noFill/>
              </a:ln>
              <a:effectLst/>
            </c:spPr>
            <c:extLst>
              <c:ext xmlns:c16="http://schemas.microsoft.com/office/drawing/2014/chart" uri="{C3380CC4-5D6E-409C-BE32-E72D297353CC}">
                <c16:uniqueId val="{00000003-420B-477E-A323-CC0E21B89706}"/>
              </c:ext>
            </c:extLst>
          </c:dPt>
          <c:dPt>
            <c:idx val="2"/>
            <c:bubble3D val="0"/>
            <c:spPr>
              <a:solidFill>
                <a:schemeClr val="accent4"/>
              </a:solidFill>
              <a:ln>
                <a:noFill/>
              </a:ln>
              <a:effectLst/>
            </c:spPr>
            <c:extLst>
              <c:ext xmlns:c16="http://schemas.microsoft.com/office/drawing/2014/chart" uri="{C3380CC4-5D6E-409C-BE32-E72D297353CC}">
                <c16:uniqueId val="{00000005-420B-477E-A323-CC0E21B8970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420B-477E-A323-CC0E21B8970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420B-477E-A323-CC0E21B89706}"/>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420B-477E-A323-CC0E21B89706}"/>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420B-477E-A323-CC0E21B89706}"/>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420B-477E-A323-CC0E21B89706}"/>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420B-477E-A323-CC0E21B89706}"/>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420B-477E-A323-CC0E21B89706}"/>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420B-477E-A323-CC0E21B89706}"/>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420B-477E-A323-CC0E21B89706}"/>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420B-477E-A323-CC0E21B89706}"/>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420B-477E-A323-CC0E21B89706}"/>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420B-477E-A323-CC0E21B89706}"/>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420B-477E-A323-CC0E21B89706}"/>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420B-477E-A323-CC0E21B89706}"/>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420B-477E-A323-CC0E21B89706}"/>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420B-477E-A323-CC0E21B89706}"/>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420B-477E-A323-CC0E21B89706}"/>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420B-477E-A323-CC0E21B89706}"/>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420B-477E-A323-CC0E21B89706}"/>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420B-477E-A323-CC0E21B89706}"/>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420B-477E-A323-CC0E21B89706}"/>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420B-477E-A323-CC0E21B89706}"/>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420B-477E-A323-CC0E21B89706}"/>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420B-477E-A323-CC0E21B89706}"/>
              </c:ext>
            </c:extLst>
          </c:dPt>
          <c:dPt>
            <c:idx val="27"/>
            <c:bubble3D val="0"/>
            <c:spPr>
              <a:solidFill>
                <a:schemeClr val="accent6"/>
              </a:solidFill>
              <a:ln>
                <a:noFill/>
              </a:ln>
              <a:effectLst/>
            </c:spPr>
            <c:extLst>
              <c:ext xmlns:c16="http://schemas.microsoft.com/office/drawing/2014/chart" uri="{C3380CC4-5D6E-409C-BE32-E72D297353CC}">
                <c16:uniqueId val="{00000037-420B-477E-A323-CC0E21B89706}"/>
              </c:ext>
            </c:extLst>
          </c:dPt>
          <c:dPt>
            <c:idx val="28"/>
            <c:bubble3D val="0"/>
            <c:spPr>
              <a:solidFill>
                <a:schemeClr val="accent5"/>
              </a:solidFill>
              <a:ln>
                <a:noFill/>
              </a:ln>
              <a:effectLst/>
            </c:spPr>
            <c:extLst>
              <c:ext xmlns:c16="http://schemas.microsoft.com/office/drawing/2014/chart" uri="{C3380CC4-5D6E-409C-BE32-E72D297353CC}">
                <c16:uniqueId val="{00000039-420B-477E-A323-CC0E21B89706}"/>
              </c:ext>
            </c:extLst>
          </c:dPt>
          <c:dPt>
            <c:idx val="29"/>
            <c:bubble3D val="0"/>
            <c:spPr>
              <a:solidFill>
                <a:schemeClr val="accent4"/>
              </a:solidFill>
              <a:ln>
                <a:noFill/>
              </a:ln>
              <a:effectLst/>
            </c:spPr>
            <c:extLst>
              <c:ext xmlns:c16="http://schemas.microsoft.com/office/drawing/2014/chart" uri="{C3380CC4-5D6E-409C-BE32-E72D297353CC}">
                <c16:uniqueId val="{0000003B-420B-477E-A323-CC0E21B89706}"/>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420B-477E-A323-CC0E21B89706}"/>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420B-477E-A323-CC0E21B89706}"/>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420B-477E-A323-CC0E21B89706}"/>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420B-477E-A323-CC0E21B89706}"/>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420B-477E-A323-CC0E21B89706}"/>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420B-477E-A323-CC0E21B89706}"/>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420B-477E-A323-CC0E21B89706}"/>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420B-477E-A323-CC0E21B89706}"/>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420B-477E-A323-CC0E21B89706}"/>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420B-477E-A323-CC0E21B89706}"/>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420B-477E-A323-CC0E21B89706}"/>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420B-477E-A323-CC0E21B89706}"/>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420B-477E-A323-CC0E21B89706}"/>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420B-477E-A323-CC0E21B89706}"/>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420B-477E-A323-CC0E21B89706}"/>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420B-477E-A323-CC0E21B89706}"/>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420B-477E-A323-CC0E21B89706}"/>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420B-477E-A323-CC0E21B89706}"/>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420B-477E-A323-CC0E21B89706}"/>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420B-477E-A323-CC0E21B89706}"/>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0B-477E-A323-CC0E21B89706}"/>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20B-477E-A323-CC0E21B89706}"/>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420B-477E-A323-CC0E21B89706}"/>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420B-477E-A323-CC0E21B89706}"/>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420B-477E-A323-CC0E21B89706}"/>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420B-477E-A323-CC0E21B89706}"/>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420B-477E-A323-CC0E21B8970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Jul!$M$22:$M$51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Jul!$O$22:$O$51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420B-477E-A323-CC0E21B8970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BB6-4E7B-96A8-7C2927D0EA45}"/>
              </c:ext>
            </c:extLst>
          </c:dPt>
          <c:dPt>
            <c:idx val="1"/>
            <c:bubble3D val="0"/>
            <c:spPr>
              <a:solidFill>
                <a:srgbClr val="FFD800"/>
              </a:solidFill>
            </c:spPr>
            <c:extLst>
              <c:ext xmlns:c16="http://schemas.microsoft.com/office/drawing/2014/chart" uri="{C3380CC4-5D6E-409C-BE32-E72D297353CC}">
                <c16:uniqueId val="{00000003-1BB6-4E7B-96A8-7C2927D0EA45}"/>
              </c:ext>
            </c:extLst>
          </c:dPt>
          <c:dPt>
            <c:idx val="2"/>
            <c:bubble3D val="0"/>
            <c:spPr>
              <a:solidFill>
                <a:srgbClr val="FFA300"/>
              </a:solidFill>
            </c:spPr>
            <c:extLst>
              <c:ext xmlns:c16="http://schemas.microsoft.com/office/drawing/2014/chart" uri="{C3380CC4-5D6E-409C-BE32-E72D297353CC}">
                <c16:uniqueId val="{00000005-1BB6-4E7B-96A8-7C2927D0EA45}"/>
              </c:ext>
            </c:extLst>
          </c:dPt>
          <c:dPt>
            <c:idx val="3"/>
            <c:bubble3D val="0"/>
            <c:spPr>
              <a:solidFill>
                <a:srgbClr val="C00000"/>
              </a:solidFill>
            </c:spPr>
            <c:extLst>
              <c:ext xmlns:c16="http://schemas.microsoft.com/office/drawing/2014/chart" uri="{C3380CC4-5D6E-409C-BE32-E72D297353CC}">
                <c16:uniqueId val="{00000007-1BB6-4E7B-96A8-7C2927D0EA45}"/>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Ago!$B$47:$B$51</c:f>
              <c:strCache>
                <c:ptCount val="5"/>
                <c:pt idx="0">
                  <c:v>Resumen de Ingresos</c:v>
                </c:pt>
                <c:pt idx="1">
                  <c:v>Facturas</c:v>
                </c:pt>
                <c:pt idx="2">
                  <c:v>Resumen de Gastos</c:v>
                </c:pt>
                <c:pt idx="3">
                  <c:v>Ahorro</c:v>
                </c:pt>
                <c:pt idx="4">
                  <c:v>Deudas</c:v>
                </c:pt>
              </c:strCache>
            </c:strRef>
          </c:cat>
          <c:val>
            <c:numRef>
              <c:f>Ago!$E$47:$E$51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1BB6-4E7B-96A8-7C2927D0EA4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Ago!$B$47:$B$51</c:f>
              <c:strCache>
                <c:ptCount val="5"/>
                <c:pt idx="0">
                  <c:v>Resumen de Ingresos</c:v>
                </c:pt>
                <c:pt idx="1">
                  <c:v>Facturas</c:v>
                </c:pt>
                <c:pt idx="2">
                  <c:v>Resumen de Gastos</c:v>
                </c:pt>
                <c:pt idx="3">
                  <c:v>Ahorro</c:v>
                </c:pt>
                <c:pt idx="4">
                  <c:v>Deudas</c:v>
                </c:pt>
              </c:strCache>
            </c:strRef>
          </c:cat>
          <c:val>
            <c:numRef>
              <c:f>Ago!$D$47:$D$51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5DB-4BCD-9142-4AE35B0AB28D}"/>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25DB-4BCD-9142-4AE35B0AB28D}"/>
              </c:ext>
            </c:extLst>
          </c:dPt>
          <c:cat>
            <c:strRef>
              <c:f>Ago!$B$47:$B$51</c:f>
              <c:strCache>
                <c:ptCount val="5"/>
                <c:pt idx="0">
                  <c:v>Resumen de Ingresos</c:v>
                </c:pt>
                <c:pt idx="1">
                  <c:v>Facturas</c:v>
                </c:pt>
                <c:pt idx="2">
                  <c:v>Resumen de Gastos</c:v>
                </c:pt>
                <c:pt idx="3">
                  <c:v>Ahorro</c:v>
                </c:pt>
                <c:pt idx="4">
                  <c:v>Deudas</c:v>
                </c:pt>
              </c:strCache>
            </c:strRef>
          </c:cat>
          <c:val>
            <c:numRef>
              <c:f>Ago!$E$47:$E$51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25DB-4BCD-9142-4AE35B0AB28D}"/>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D04-4DD5-ACDD-F334EB3B5FDC}"/>
              </c:ext>
            </c:extLst>
          </c:dPt>
          <c:dPt>
            <c:idx val="1"/>
            <c:bubble3D val="0"/>
            <c:spPr>
              <a:solidFill>
                <a:schemeClr val="accent5"/>
              </a:solidFill>
              <a:ln>
                <a:noFill/>
              </a:ln>
              <a:effectLst/>
            </c:spPr>
            <c:extLst>
              <c:ext xmlns:c16="http://schemas.microsoft.com/office/drawing/2014/chart" uri="{C3380CC4-5D6E-409C-BE32-E72D297353CC}">
                <c16:uniqueId val="{00000003-3D04-4DD5-ACDD-F334EB3B5FDC}"/>
              </c:ext>
            </c:extLst>
          </c:dPt>
          <c:dPt>
            <c:idx val="2"/>
            <c:bubble3D val="0"/>
            <c:spPr>
              <a:solidFill>
                <a:schemeClr val="accent4"/>
              </a:solidFill>
              <a:ln>
                <a:noFill/>
              </a:ln>
              <a:effectLst/>
            </c:spPr>
            <c:extLst>
              <c:ext xmlns:c16="http://schemas.microsoft.com/office/drawing/2014/chart" uri="{C3380CC4-5D6E-409C-BE32-E72D297353CC}">
                <c16:uniqueId val="{00000005-3D04-4DD5-ACDD-F334EB3B5FD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D04-4DD5-ACDD-F334EB3B5FD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3D04-4DD5-ACDD-F334EB3B5FD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3D04-4DD5-ACDD-F334EB3B5FD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3D04-4DD5-ACDD-F334EB3B5FD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3D04-4DD5-ACDD-F334EB3B5FD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3D04-4DD5-ACDD-F334EB3B5FD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3D04-4DD5-ACDD-F334EB3B5FD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3D04-4DD5-ACDD-F334EB3B5FD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3D04-4DD5-ACDD-F334EB3B5FD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3D04-4DD5-ACDD-F334EB3B5FD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3D04-4DD5-ACDD-F334EB3B5FD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3D04-4DD5-ACDD-F334EB3B5FD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3D04-4DD5-ACDD-F334EB3B5FD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3D04-4DD5-ACDD-F334EB3B5FDC}"/>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3D04-4DD5-ACDD-F334EB3B5FDC}"/>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3D04-4DD5-ACDD-F334EB3B5FDC}"/>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3D04-4DD5-ACDD-F334EB3B5FDC}"/>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3D04-4DD5-ACDD-F334EB3B5FDC}"/>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3D04-4DD5-ACDD-F334EB3B5FDC}"/>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3D04-4DD5-ACDD-F334EB3B5FDC}"/>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3D04-4DD5-ACDD-F334EB3B5FDC}"/>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3D04-4DD5-ACDD-F334EB3B5FDC}"/>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3D04-4DD5-ACDD-F334EB3B5FDC}"/>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3D04-4DD5-ACDD-F334EB3B5FDC}"/>
              </c:ext>
            </c:extLst>
          </c:dPt>
          <c:dPt>
            <c:idx val="27"/>
            <c:bubble3D val="0"/>
            <c:spPr>
              <a:solidFill>
                <a:schemeClr val="accent6"/>
              </a:solidFill>
              <a:ln>
                <a:noFill/>
              </a:ln>
              <a:effectLst/>
            </c:spPr>
            <c:extLst>
              <c:ext xmlns:c16="http://schemas.microsoft.com/office/drawing/2014/chart" uri="{C3380CC4-5D6E-409C-BE32-E72D297353CC}">
                <c16:uniqueId val="{00000037-3D04-4DD5-ACDD-F334EB3B5FDC}"/>
              </c:ext>
            </c:extLst>
          </c:dPt>
          <c:dPt>
            <c:idx val="28"/>
            <c:bubble3D val="0"/>
            <c:spPr>
              <a:solidFill>
                <a:schemeClr val="accent5"/>
              </a:solidFill>
              <a:ln>
                <a:noFill/>
              </a:ln>
              <a:effectLst/>
            </c:spPr>
            <c:extLst>
              <c:ext xmlns:c16="http://schemas.microsoft.com/office/drawing/2014/chart" uri="{C3380CC4-5D6E-409C-BE32-E72D297353CC}">
                <c16:uniqueId val="{00000039-3D04-4DD5-ACDD-F334EB3B5FDC}"/>
              </c:ext>
            </c:extLst>
          </c:dPt>
          <c:dPt>
            <c:idx val="29"/>
            <c:bubble3D val="0"/>
            <c:spPr>
              <a:solidFill>
                <a:schemeClr val="accent4"/>
              </a:solidFill>
              <a:ln>
                <a:noFill/>
              </a:ln>
              <a:effectLst/>
            </c:spPr>
            <c:extLst>
              <c:ext xmlns:c16="http://schemas.microsoft.com/office/drawing/2014/chart" uri="{C3380CC4-5D6E-409C-BE32-E72D297353CC}">
                <c16:uniqueId val="{0000003B-3D04-4DD5-ACDD-F334EB3B5FDC}"/>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3D04-4DD5-ACDD-F334EB3B5FDC}"/>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3D04-4DD5-ACDD-F334EB3B5FDC}"/>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3D04-4DD5-ACDD-F334EB3B5FDC}"/>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3D04-4DD5-ACDD-F334EB3B5FDC}"/>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3D04-4DD5-ACDD-F334EB3B5FDC}"/>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3D04-4DD5-ACDD-F334EB3B5FDC}"/>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3D04-4DD5-ACDD-F334EB3B5FDC}"/>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3D04-4DD5-ACDD-F334EB3B5FDC}"/>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3D04-4DD5-ACDD-F334EB3B5FDC}"/>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3D04-4DD5-ACDD-F334EB3B5FDC}"/>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3D04-4DD5-ACDD-F334EB3B5FDC}"/>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3D04-4DD5-ACDD-F334EB3B5FDC}"/>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3D04-4DD5-ACDD-F334EB3B5FDC}"/>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3D04-4DD5-ACDD-F334EB3B5FDC}"/>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3D04-4DD5-ACDD-F334EB3B5FDC}"/>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3D04-4DD5-ACDD-F334EB3B5FDC}"/>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3D04-4DD5-ACDD-F334EB3B5FDC}"/>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3D04-4DD5-ACDD-F334EB3B5FDC}"/>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3D04-4DD5-ACDD-F334EB3B5FDC}"/>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3D04-4DD5-ACDD-F334EB3B5FD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04-4DD5-ACDD-F334EB3B5FD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D04-4DD5-ACDD-F334EB3B5FD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D04-4DD5-ACDD-F334EB3B5FD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D04-4DD5-ACDD-F334EB3B5FD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D04-4DD5-ACDD-F334EB3B5FD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3D04-4DD5-ACDD-F334EB3B5FD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3D04-4DD5-ACDD-F334EB3B5FD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Ago!$M$22:$M$51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Ago!$O$22:$O$51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3D04-4DD5-ACDD-F334EB3B5FD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A44A-4D96-ACF8-DA809C7F91AD}"/>
              </c:ext>
            </c:extLst>
          </c:dPt>
          <c:dPt>
            <c:idx val="1"/>
            <c:bubble3D val="0"/>
            <c:spPr>
              <a:solidFill>
                <a:srgbClr val="FFD800"/>
              </a:solidFill>
            </c:spPr>
            <c:extLst>
              <c:ext xmlns:c16="http://schemas.microsoft.com/office/drawing/2014/chart" uri="{C3380CC4-5D6E-409C-BE32-E72D297353CC}">
                <c16:uniqueId val="{00000003-A44A-4D96-ACF8-DA809C7F91AD}"/>
              </c:ext>
            </c:extLst>
          </c:dPt>
          <c:dPt>
            <c:idx val="2"/>
            <c:bubble3D val="0"/>
            <c:spPr>
              <a:solidFill>
                <a:srgbClr val="FFA300"/>
              </a:solidFill>
            </c:spPr>
            <c:extLst>
              <c:ext xmlns:c16="http://schemas.microsoft.com/office/drawing/2014/chart" uri="{C3380CC4-5D6E-409C-BE32-E72D297353CC}">
                <c16:uniqueId val="{00000005-A44A-4D96-ACF8-DA809C7F91AD}"/>
              </c:ext>
            </c:extLst>
          </c:dPt>
          <c:dPt>
            <c:idx val="3"/>
            <c:bubble3D val="0"/>
            <c:spPr>
              <a:solidFill>
                <a:srgbClr val="C00000"/>
              </a:solidFill>
            </c:spPr>
            <c:extLst>
              <c:ext xmlns:c16="http://schemas.microsoft.com/office/drawing/2014/chart" uri="{C3380CC4-5D6E-409C-BE32-E72D297353CC}">
                <c16:uniqueId val="{00000007-A44A-4D96-ACF8-DA809C7F91AD}"/>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Sept!$B$47:$B$51</c:f>
              <c:strCache>
                <c:ptCount val="5"/>
                <c:pt idx="0">
                  <c:v>Resumen de Ingresos</c:v>
                </c:pt>
                <c:pt idx="1">
                  <c:v>Facturas</c:v>
                </c:pt>
                <c:pt idx="2">
                  <c:v>Resumen de Gastos</c:v>
                </c:pt>
                <c:pt idx="3">
                  <c:v>Ahorro</c:v>
                </c:pt>
                <c:pt idx="4">
                  <c:v>Deudas</c:v>
                </c:pt>
              </c:strCache>
            </c:strRef>
          </c:cat>
          <c:val>
            <c:numRef>
              <c:f>Sept!$E$47:$E$51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A44A-4D96-ACF8-DA809C7F91A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Sept!$B$47:$B$51</c:f>
              <c:strCache>
                <c:ptCount val="5"/>
                <c:pt idx="0">
                  <c:v>Resumen de Ingresos</c:v>
                </c:pt>
                <c:pt idx="1">
                  <c:v>Facturas</c:v>
                </c:pt>
                <c:pt idx="2">
                  <c:v>Resumen de Gastos</c:v>
                </c:pt>
                <c:pt idx="3">
                  <c:v>Ahorro</c:v>
                </c:pt>
                <c:pt idx="4">
                  <c:v>Deudas</c:v>
                </c:pt>
              </c:strCache>
            </c:strRef>
          </c:cat>
          <c:val>
            <c:numRef>
              <c:f>Sept!$D$47:$D$51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1B33-4AED-9586-A21C805E86A6}"/>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1B33-4AED-9586-A21C805E86A6}"/>
              </c:ext>
            </c:extLst>
          </c:dPt>
          <c:cat>
            <c:strRef>
              <c:f>Sept!$B$47:$B$51</c:f>
              <c:strCache>
                <c:ptCount val="5"/>
                <c:pt idx="0">
                  <c:v>Resumen de Ingresos</c:v>
                </c:pt>
                <c:pt idx="1">
                  <c:v>Facturas</c:v>
                </c:pt>
                <c:pt idx="2">
                  <c:v>Resumen de Gastos</c:v>
                </c:pt>
                <c:pt idx="3">
                  <c:v>Ahorro</c:v>
                </c:pt>
                <c:pt idx="4">
                  <c:v>Deudas</c:v>
                </c:pt>
              </c:strCache>
            </c:strRef>
          </c:cat>
          <c:val>
            <c:numRef>
              <c:f>Sept!$E$47:$E$51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1B33-4AED-9586-A21C805E86A6}"/>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0E4E-41DD-B2B8-9922E6B2567E}"/>
              </c:ext>
            </c:extLst>
          </c:dPt>
          <c:dPt>
            <c:idx val="1"/>
            <c:bubble3D val="0"/>
            <c:spPr>
              <a:solidFill>
                <a:schemeClr val="accent5"/>
              </a:solidFill>
              <a:ln>
                <a:noFill/>
              </a:ln>
              <a:effectLst/>
            </c:spPr>
            <c:extLst>
              <c:ext xmlns:c16="http://schemas.microsoft.com/office/drawing/2014/chart" uri="{C3380CC4-5D6E-409C-BE32-E72D297353CC}">
                <c16:uniqueId val="{00000003-0E4E-41DD-B2B8-9922E6B2567E}"/>
              </c:ext>
            </c:extLst>
          </c:dPt>
          <c:dPt>
            <c:idx val="2"/>
            <c:bubble3D val="0"/>
            <c:spPr>
              <a:solidFill>
                <a:schemeClr val="accent4"/>
              </a:solidFill>
              <a:ln>
                <a:noFill/>
              </a:ln>
              <a:effectLst/>
            </c:spPr>
            <c:extLst>
              <c:ext xmlns:c16="http://schemas.microsoft.com/office/drawing/2014/chart" uri="{C3380CC4-5D6E-409C-BE32-E72D297353CC}">
                <c16:uniqueId val="{00000005-0E4E-41DD-B2B8-9922E6B2567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0E4E-41DD-B2B8-9922E6B2567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0E4E-41DD-B2B8-9922E6B2567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0E4E-41DD-B2B8-9922E6B2567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0E4E-41DD-B2B8-9922E6B2567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0E4E-41DD-B2B8-9922E6B2567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0E4E-41DD-B2B8-9922E6B2567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0E4E-41DD-B2B8-9922E6B2567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0E4E-41DD-B2B8-9922E6B2567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0E4E-41DD-B2B8-9922E6B2567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0E4E-41DD-B2B8-9922E6B2567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0E4E-41DD-B2B8-9922E6B2567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0E4E-41DD-B2B8-9922E6B2567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0E4E-41DD-B2B8-9922E6B2567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0E4E-41DD-B2B8-9922E6B2567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0E4E-41DD-B2B8-9922E6B2567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0E4E-41DD-B2B8-9922E6B2567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0E4E-41DD-B2B8-9922E6B2567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0E4E-41DD-B2B8-9922E6B2567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0E4E-41DD-B2B8-9922E6B2567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0E4E-41DD-B2B8-9922E6B2567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0E4E-41DD-B2B8-9922E6B2567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0E4E-41DD-B2B8-9922E6B2567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0E4E-41DD-B2B8-9922E6B2567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0E4E-41DD-B2B8-9922E6B2567E}"/>
              </c:ext>
            </c:extLst>
          </c:dPt>
          <c:dPt>
            <c:idx val="27"/>
            <c:bubble3D val="0"/>
            <c:spPr>
              <a:solidFill>
                <a:schemeClr val="accent6"/>
              </a:solidFill>
              <a:ln>
                <a:noFill/>
              </a:ln>
              <a:effectLst/>
            </c:spPr>
            <c:extLst>
              <c:ext xmlns:c16="http://schemas.microsoft.com/office/drawing/2014/chart" uri="{C3380CC4-5D6E-409C-BE32-E72D297353CC}">
                <c16:uniqueId val="{00000037-0E4E-41DD-B2B8-9922E6B2567E}"/>
              </c:ext>
            </c:extLst>
          </c:dPt>
          <c:dPt>
            <c:idx val="28"/>
            <c:bubble3D val="0"/>
            <c:spPr>
              <a:solidFill>
                <a:schemeClr val="accent5"/>
              </a:solidFill>
              <a:ln>
                <a:noFill/>
              </a:ln>
              <a:effectLst/>
            </c:spPr>
            <c:extLst>
              <c:ext xmlns:c16="http://schemas.microsoft.com/office/drawing/2014/chart" uri="{C3380CC4-5D6E-409C-BE32-E72D297353CC}">
                <c16:uniqueId val="{00000039-0E4E-41DD-B2B8-9922E6B2567E}"/>
              </c:ext>
            </c:extLst>
          </c:dPt>
          <c:dPt>
            <c:idx val="29"/>
            <c:bubble3D val="0"/>
            <c:spPr>
              <a:solidFill>
                <a:schemeClr val="accent4"/>
              </a:solidFill>
              <a:ln>
                <a:noFill/>
              </a:ln>
              <a:effectLst/>
            </c:spPr>
            <c:extLst>
              <c:ext xmlns:c16="http://schemas.microsoft.com/office/drawing/2014/chart" uri="{C3380CC4-5D6E-409C-BE32-E72D297353CC}">
                <c16:uniqueId val="{0000003B-0E4E-41DD-B2B8-9922E6B2567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0E4E-41DD-B2B8-9922E6B2567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0E4E-41DD-B2B8-9922E6B2567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0E4E-41DD-B2B8-9922E6B2567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0E4E-41DD-B2B8-9922E6B2567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0E4E-41DD-B2B8-9922E6B2567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0E4E-41DD-B2B8-9922E6B2567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0E4E-41DD-B2B8-9922E6B2567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0E4E-41DD-B2B8-9922E6B2567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0E4E-41DD-B2B8-9922E6B2567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0E4E-41DD-B2B8-9922E6B2567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0E4E-41DD-B2B8-9922E6B2567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0E4E-41DD-B2B8-9922E6B2567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0E4E-41DD-B2B8-9922E6B2567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0E4E-41DD-B2B8-9922E6B2567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0E4E-41DD-B2B8-9922E6B2567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0E4E-41DD-B2B8-9922E6B2567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0E4E-41DD-B2B8-9922E6B2567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0E4E-41DD-B2B8-9922E6B2567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0E4E-41DD-B2B8-9922E6B2567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0E4E-41DD-B2B8-9922E6B2567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4E-41DD-B2B8-9922E6B2567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E4E-41DD-B2B8-9922E6B2567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E4E-41DD-B2B8-9922E6B2567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E4E-41DD-B2B8-9922E6B2567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E4E-41DD-B2B8-9922E6B2567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E4E-41DD-B2B8-9922E6B2567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E4E-41DD-B2B8-9922E6B2567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Sept!$M$22:$M$51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Sept!$O$22:$O$51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0E4E-41DD-B2B8-9922E6B2567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4493-47CE-8377-F8B26A4CD761}"/>
              </c:ext>
            </c:extLst>
          </c:dPt>
          <c:dPt>
            <c:idx val="1"/>
            <c:bubble3D val="0"/>
            <c:spPr>
              <a:solidFill>
                <a:srgbClr val="FFD800"/>
              </a:solidFill>
            </c:spPr>
            <c:extLst>
              <c:ext xmlns:c16="http://schemas.microsoft.com/office/drawing/2014/chart" uri="{C3380CC4-5D6E-409C-BE32-E72D297353CC}">
                <c16:uniqueId val="{00000003-4493-47CE-8377-F8B26A4CD761}"/>
              </c:ext>
            </c:extLst>
          </c:dPt>
          <c:dPt>
            <c:idx val="2"/>
            <c:bubble3D val="0"/>
            <c:spPr>
              <a:solidFill>
                <a:srgbClr val="FFA300"/>
              </a:solidFill>
            </c:spPr>
            <c:extLst>
              <c:ext xmlns:c16="http://schemas.microsoft.com/office/drawing/2014/chart" uri="{C3380CC4-5D6E-409C-BE32-E72D297353CC}">
                <c16:uniqueId val="{00000005-4493-47CE-8377-F8B26A4CD761}"/>
              </c:ext>
            </c:extLst>
          </c:dPt>
          <c:dPt>
            <c:idx val="3"/>
            <c:bubble3D val="0"/>
            <c:spPr>
              <a:solidFill>
                <a:srgbClr val="C00000"/>
              </a:solidFill>
            </c:spPr>
            <c:extLst>
              <c:ext xmlns:c16="http://schemas.microsoft.com/office/drawing/2014/chart" uri="{C3380CC4-5D6E-409C-BE32-E72D297353CC}">
                <c16:uniqueId val="{00000007-4493-47CE-8377-F8B26A4CD761}"/>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Oct!$B$47:$B$51</c:f>
              <c:strCache>
                <c:ptCount val="5"/>
                <c:pt idx="0">
                  <c:v>Resumen de Ingresos</c:v>
                </c:pt>
                <c:pt idx="1">
                  <c:v>Facturas</c:v>
                </c:pt>
                <c:pt idx="2">
                  <c:v>Resumen de Gastos</c:v>
                </c:pt>
                <c:pt idx="3">
                  <c:v>Ahorro</c:v>
                </c:pt>
                <c:pt idx="4">
                  <c:v>Deudas</c:v>
                </c:pt>
              </c:strCache>
            </c:strRef>
          </c:cat>
          <c:val>
            <c:numRef>
              <c:f>Oct!$E$47:$E$51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4493-47CE-8377-F8B26A4CD76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Oct!$B$47:$B$51</c:f>
              <c:strCache>
                <c:ptCount val="5"/>
                <c:pt idx="0">
                  <c:v>Resumen de Ingresos</c:v>
                </c:pt>
                <c:pt idx="1">
                  <c:v>Facturas</c:v>
                </c:pt>
                <c:pt idx="2">
                  <c:v>Resumen de Gastos</c:v>
                </c:pt>
                <c:pt idx="3">
                  <c:v>Ahorro</c:v>
                </c:pt>
                <c:pt idx="4">
                  <c:v>Deudas</c:v>
                </c:pt>
              </c:strCache>
            </c:strRef>
          </c:cat>
          <c:val>
            <c:numRef>
              <c:f>Oct!$D$47:$D$51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E2C1-4E13-B2B4-194566EED06F}"/>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E2C1-4E13-B2B4-194566EED06F}"/>
              </c:ext>
            </c:extLst>
          </c:dPt>
          <c:cat>
            <c:strRef>
              <c:f>Oct!$B$47:$B$51</c:f>
              <c:strCache>
                <c:ptCount val="5"/>
                <c:pt idx="0">
                  <c:v>Resumen de Ingresos</c:v>
                </c:pt>
                <c:pt idx="1">
                  <c:v>Facturas</c:v>
                </c:pt>
                <c:pt idx="2">
                  <c:v>Resumen de Gastos</c:v>
                </c:pt>
                <c:pt idx="3">
                  <c:v>Ahorro</c:v>
                </c:pt>
                <c:pt idx="4">
                  <c:v>Deudas</c:v>
                </c:pt>
              </c:strCache>
            </c:strRef>
          </c:cat>
          <c:val>
            <c:numRef>
              <c:f>Oct!$E$47:$E$51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E2C1-4E13-B2B4-194566EED06F}"/>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5AB7-4861-82FF-F3C7D3C3A08E}"/>
              </c:ext>
            </c:extLst>
          </c:dPt>
          <c:dPt>
            <c:idx val="1"/>
            <c:bubble3D val="0"/>
            <c:spPr>
              <a:solidFill>
                <a:schemeClr val="accent5"/>
              </a:solidFill>
              <a:ln>
                <a:noFill/>
              </a:ln>
              <a:effectLst/>
            </c:spPr>
            <c:extLst>
              <c:ext xmlns:c16="http://schemas.microsoft.com/office/drawing/2014/chart" uri="{C3380CC4-5D6E-409C-BE32-E72D297353CC}">
                <c16:uniqueId val="{00000003-5AB7-4861-82FF-F3C7D3C3A08E}"/>
              </c:ext>
            </c:extLst>
          </c:dPt>
          <c:dPt>
            <c:idx val="2"/>
            <c:bubble3D val="0"/>
            <c:spPr>
              <a:solidFill>
                <a:schemeClr val="accent4"/>
              </a:solidFill>
              <a:ln>
                <a:noFill/>
              </a:ln>
              <a:effectLst/>
            </c:spPr>
            <c:extLst>
              <c:ext xmlns:c16="http://schemas.microsoft.com/office/drawing/2014/chart" uri="{C3380CC4-5D6E-409C-BE32-E72D297353CC}">
                <c16:uniqueId val="{00000005-5AB7-4861-82FF-F3C7D3C3A08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5AB7-4861-82FF-F3C7D3C3A08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5AB7-4861-82FF-F3C7D3C3A08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5AB7-4861-82FF-F3C7D3C3A08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5AB7-4861-82FF-F3C7D3C3A08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5AB7-4861-82FF-F3C7D3C3A08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5AB7-4861-82FF-F3C7D3C3A08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5AB7-4861-82FF-F3C7D3C3A08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5AB7-4861-82FF-F3C7D3C3A08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5AB7-4861-82FF-F3C7D3C3A08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5AB7-4861-82FF-F3C7D3C3A08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5AB7-4861-82FF-F3C7D3C3A08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5AB7-4861-82FF-F3C7D3C3A08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5AB7-4861-82FF-F3C7D3C3A08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5AB7-4861-82FF-F3C7D3C3A08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4799-451C-8B7C-51332F23CED2}"/>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4799-451C-8B7C-51332F23CED2}"/>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4799-451C-8B7C-51332F23CED2}"/>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4799-451C-8B7C-51332F23CED2}"/>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4799-451C-8B7C-51332F23CED2}"/>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4799-451C-8B7C-51332F23CED2}"/>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4799-451C-8B7C-51332F23CED2}"/>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4799-451C-8B7C-51332F23CED2}"/>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4799-451C-8B7C-51332F23CED2}"/>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4799-451C-8B7C-51332F23CED2}"/>
              </c:ext>
            </c:extLst>
          </c:dPt>
          <c:dPt>
            <c:idx val="27"/>
            <c:bubble3D val="0"/>
            <c:spPr>
              <a:solidFill>
                <a:schemeClr val="accent6"/>
              </a:solidFill>
              <a:ln>
                <a:noFill/>
              </a:ln>
              <a:effectLst/>
            </c:spPr>
            <c:extLst>
              <c:ext xmlns:c16="http://schemas.microsoft.com/office/drawing/2014/chart" uri="{C3380CC4-5D6E-409C-BE32-E72D297353CC}">
                <c16:uniqueId val="{00000037-4799-451C-8B7C-51332F23CED2}"/>
              </c:ext>
            </c:extLst>
          </c:dPt>
          <c:dPt>
            <c:idx val="28"/>
            <c:bubble3D val="0"/>
            <c:spPr>
              <a:solidFill>
                <a:schemeClr val="accent5"/>
              </a:solidFill>
              <a:ln>
                <a:noFill/>
              </a:ln>
              <a:effectLst/>
            </c:spPr>
            <c:extLst>
              <c:ext xmlns:c16="http://schemas.microsoft.com/office/drawing/2014/chart" uri="{C3380CC4-5D6E-409C-BE32-E72D297353CC}">
                <c16:uniqueId val="{00000039-4799-451C-8B7C-51332F23CED2}"/>
              </c:ext>
            </c:extLst>
          </c:dPt>
          <c:dPt>
            <c:idx val="29"/>
            <c:bubble3D val="0"/>
            <c:spPr>
              <a:solidFill>
                <a:schemeClr val="accent4"/>
              </a:solidFill>
              <a:ln>
                <a:noFill/>
              </a:ln>
              <a:effectLst/>
            </c:spPr>
            <c:extLst>
              <c:ext xmlns:c16="http://schemas.microsoft.com/office/drawing/2014/chart" uri="{C3380CC4-5D6E-409C-BE32-E72D297353CC}">
                <c16:uniqueId val="{0000003B-4799-451C-8B7C-51332F23CED2}"/>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5FAA-41A6-B76D-F3F3C9946F3B}"/>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5FAA-41A6-B76D-F3F3C9946F3B}"/>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5FAA-41A6-B76D-F3F3C9946F3B}"/>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5FAA-41A6-B76D-F3F3C9946F3B}"/>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5FAA-41A6-B76D-F3F3C9946F3B}"/>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5FAA-41A6-B76D-F3F3C9946F3B}"/>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5FAA-41A6-B76D-F3F3C9946F3B}"/>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5FAA-41A6-B76D-F3F3C9946F3B}"/>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5FAA-41A6-B76D-F3F3C9946F3B}"/>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5FAA-41A6-B76D-F3F3C9946F3B}"/>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5FAA-41A6-B76D-F3F3C9946F3B}"/>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5FAA-41A6-B76D-F3F3C9946F3B}"/>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5FAA-41A6-B76D-F3F3C9946F3B}"/>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5FAA-41A6-B76D-F3F3C9946F3B}"/>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5FAA-41A6-B76D-F3F3C9946F3B}"/>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5FAA-41A6-B76D-F3F3C9946F3B}"/>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5FAA-41A6-B76D-F3F3C9946F3B}"/>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5FAA-41A6-B76D-F3F3C9946F3B}"/>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5FAA-41A6-B76D-F3F3C9946F3B}"/>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5FAA-41A6-B76D-F3F3C9946F3B}"/>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B7-4861-82FF-F3C7D3C3A08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AB7-4861-82FF-F3C7D3C3A08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AB7-4861-82FF-F3C7D3C3A08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AB7-4861-82FF-F3C7D3C3A08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AB7-4861-82FF-F3C7D3C3A08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AB7-4861-82FF-F3C7D3C3A08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5AB7-4861-82FF-F3C7D3C3A08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Ene!$M$22:$M$51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Ene!$O$22:$O$51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5AB7-4861-82FF-F3C7D3C3A08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6266-4474-B4E8-B772612E4FDE}"/>
              </c:ext>
            </c:extLst>
          </c:dPt>
          <c:dPt>
            <c:idx val="1"/>
            <c:bubble3D val="0"/>
            <c:spPr>
              <a:solidFill>
                <a:schemeClr val="accent5"/>
              </a:solidFill>
              <a:ln>
                <a:noFill/>
              </a:ln>
              <a:effectLst/>
            </c:spPr>
            <c:extLst>
              <c:ext xmlns:c16="http://schemas.microsoft.com/office/drawing/2014/chart" uri="{C3380CC4-5D6E-409C-BE32-E72D297353CC}">
                <c16:uniqueId val="{00000003-6266-4474-B4E8-B772612E4FDE}"/>
              </c:ext>
            </c:extLst>
          </c:dPt>
          <c:dPt>
            <c:idx val="2"/>
            <c:bubble3D val="0"/>
            <c:spPr>
              <a:solidFill>
                <a:schemeClr val="accent4"/>
              </a:solidFill>
              <a:ln>
                <a:noFill/>
              </a:ln>
              <a:effectLst/>
            </c:spPr>
            <c:extLst>
              <c:ext xmlns:c16="http://schemas.microsoft.com/office/drawing/2014/chart" uri="{C3380CC4-5D6E-409C-BE32-E72D297353CC}">
                <c16:uniqueId val="{00000005-6266-4474-B4E8-B772612E4FD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6266-4474-B4E8-B772612E4FD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6266-4474-B4E8-B772612E4FD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6266-4474-B4E8-B772612E4FD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6266-4474-B4E8-B772612E4FD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6266-4474-B4E8-B772612E4FD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6266-4474-B4E8-B772612E4FD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6266-4474-B4E8-B772612E4FD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6266-4474-B4E8-B772612E4FD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6266-4474-B4E8-B772612E4FD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6266-4474-B4E8-B772612E4FD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6266-4474-B4E8-B772612E4FD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6266-4474-B4E8-B772612E4FD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6266-4474-B4E8-B772612E4FD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6266-4474-B4E8-B772612E4FD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6266-4474-B4E8-B772612E4FD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6266-4474-B4E8-B772612E4FD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6266-4474-B4E8-B772612E4FD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6266-4474-B4E8-B772612E4FD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6266-4474-B4E8-B772612E4FD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6266-4474-B4E8-B772612E4FD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6266-4474-B4E8-B772612E4FD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6266-4474-B4E8-B772612E4FD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6266-4474-B4E8-B772612E4FD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6266-4474-B4E8-B772612E4FDE}"/>
              </c:ext>
            </c:extLst>
          </c:dPt>
          <c:dPt>
            <c:idx val="27"/>
            <c:bubble3D val="0"/>
            <c:spPr>
              <a:solidFill>
                <a:schemeClr val="accent6"/>
              </a:solidFill>
              <a:ln>
                <a:noFill/>
              </a:ln>
              <a:effectLst/>
            </c:spPr>
            <c:extLst>
              <c:ext xmlns:c16="http://schemas.microsoft.com/office/drawing/2014/chart" uri="{C3380CC4-5D6E-409C-BE32-E72D297353CC}">
                <c16:uniqueId val="{00000037-6266-4474-B4E8-B772612E4FDE}"/>
              </c:ext>
            </c:extLst>
          </c:dPt>
          <c:dPt>
            <c:idx val="28"/>
            <c:bubble3D val="0"/>
            <c:spPr>
              <a:solidFill>
                <a:schemeClr val="accent5"/>
              </a:solidFill>
              <a:ln>
                <a:noFill/>
              </a:ln>
              <a:effectLst/>
            </c:spPr>
            <c:extLst>
              <c:ext xmlns:c16="http://schemas.microsoft.com/office/drawing/2014/chart" uri="{C3380CC4-5D6E-409C-BE32-E72D297353CC}">
                <c16:uniqueId val="{00000039-6266-4474-B4E8-B772612E4FDE}"/>
              </c:ext>
            </c:extLst>
          </c:dPt>
          <c:dPt>
            <c:idx val="29"/>
            <c:bubble3D val="0"/>
            <c:spPr>
              <a:solidFill>
                <a:schemeClr val="accent4"/>
              </a:solidFill>
              <a:ln>
                <a:noFill/>
              </a:ln>
              <a:effectLst/>
            </c:spPr>
            <c:extLst>
              <c:ext xmlns:c16="http://schemas.microsoft.com/office/drawing/2014/chart" uri="{C3380CC4-5D6E-409C-BE32-E72D297353CC}">
                <c16:uniqueId val="{0000003B-6266-4474-B4E8-B772612E4FD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6266-4474-B4E8-B772612E4FD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6266-4474-B4E8-B772612E4FD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6266-4474-B4E8-B772612E4FD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6266-4474-B4E8-B772612E4FD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6266-4474-B4E8-B772612E4FD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6266-4474-B4E8-B772612E4FD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6266-4474-B4E8-B772612E4FD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6266-4474-B4E8-B772612E4FD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6266-4474-B4E8-B772612E4FD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6266-4474-B4E8-B772612E4FD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6266-4474-B4E8-B772612E4FD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6266-4474-B4E8-B772612E4FD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6266-4474-B4E8-B772612E4FD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6266-4474-B4E8-B772612E4FD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6266-4474-B4E8-B772612E4FD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6266-4474-B4E8-B772612E4FD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6266-4474-B4E8-B772612E4FD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6266-4474-B4E8-B772612E4FD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6266-4474-B4E8-B772612E4FD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6266-4474-B4E8-B772612E4FD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66-4474-B4E8-B772612E4FD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6266-4474-B4E8-B772612E4FD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6266-4474-B4E8-B772612E4FD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266-4474-B4E8-B772612E4FD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6266-4474-B4E8-B772612E4FD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6266-4474-B4E8-B772612E4FD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6266-4474-B4E8-B772612E4FD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Oct!$M$22:$M$51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Oct!$O$22:$O$51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6266-4474-B4E8-B772612E4FD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FE46-476B-A151-289310E7D044}"/>
              </c:ext>
            </c:extLst>
          </c:dPt>
          <c:dPt>
            <c:idx val="1"/>
            <c:bubble3D val="0"/>
            <c:spPr>
              <a:solidFill>
                <a:srgbClr val="FFD800"/>
              </a:solidFill>
            </c:spPr>
            <c:extLst>
              <c:ext xmlns:c16="http://schemas.microsoft.com/office/drawing/2014/chart" uri="{C3380CC4-5D6E-409C-BE32-E72D297353CC}">
                <c16:uniqueId val="{00000003-FE46-476B-A151-289310E7D044}"/>
              </c:ext>
            </c:extLst>
          </c:dPt>
          <c:dPt>
            <c:idx val="2"/>
            <c:bubble3D val="0"/>
            <c:spPr>
              <a:solidFill>
                <a:srgbClr val="FFA300"/>
              </a:solidFill>
            </c:spPr>
            <c:extLst>
              <c:ext xmlns:c16="http://schemas.microsoft.com/office/drawing/2014/chart" uri="{C3380CC4-5D6E-409C-BE32-E72D297353CC}">
                <c16:uniqueId val="{00000005-FE46-476B-A151-289310E7D044}"/>
              </c:ext>
            </c:extLst>
          </c:dPt>
          <c:dPt>
            <c:idx val="3"/>
            <c:bubble3D val="0"/>
            <c:spPr>
              <a:solidFill>
                <a:srgbClr val="C00000"/>
              </a:solidFill>
            </c:spPr>
            <c:extLst>
              <c:ext xmlns:c16="http://schemas.microsoft.com/office/drawing/2014/chart" uri="{C3380CC4-5D6E-409C-BE32-E72D297353CC}">
                <c16:uniqueId val="{00000007-FE46-476B-A151-289310E7D04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Nov!$B$47:$B$51</c:f>
              <c:strCache>
                <c:ptCount val="5"/>
                <c:pt idx="0">
                  <c:v>Resumen de Ingresos</c:v>
                </c:pt>
                <c:pt idx="1">
                  <c:v>Facturas</c:v>
                </c:pt>
                <c:pt idx="2">
                  <c:v>Resumen de Gastos</c:v>
                </c:pt>
                <c:pt idx="3">
                  <c:v>Ahorro</c:v>
                </c:pt>
                <c:pt idx="4">
                  <c:v>Deudas</c:v>
                </c:pt>
              </c:strCache>
            </c:strRef>
          </c:cat>
          <c:val>
            <c:numRef>
              <c:f>Nov!$E$47:$E$51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FE46-476B-A151-289310E7D04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Nov!$B$47:$B$51</c:f>
              <c:strCache>
                <c:ptCount val="5"/>
                <c:pt idx="0">
                  <c:v>Resumen de Ingresos</c:v>
                </c:pt>
                <c:pt idx="1">
                  <c:v>Facturas</c:v>
                </c:pt>
                <c:pt idx="2">
                  <c:v>Resumen de Gastos</c:v>
                </c:pt>
                <c:pt idx="3">
                  <c:v>Ahorro</c:v>
                </c:pt>
                <c:pt idx="4">
                  <c:v>Deudas</c:v>
                </c:pt>
              </c:strCache>
            </c:strRef>
          </c:cat>
          <c:val>
            <c:numRef>
              <c:f>Nov!$D$47:$D$51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8384-4A01-AAFE-D883D9B1980F}"/>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8384-4A01-AAFE-D883D9B1980F}"/>
              </c:ext>
            </c:extLst>
          </c:dPt>
          <c:cat>
            <c:strRef>
              <c:f>Nov!$B$47:$B$51</c:f>
              <c:strCache>
                <c:ptCount val="5"/>
                <c:pt idx="0">
                  <c:v>Resumen de Ingresos</c:v>
                </c:pt>
                <c:pt idx="1">
                  <c:v>Facturas</c:v>
                </c:pt>
                <c:pt idx="2">
                  <c:v>Resumen de Gastos</c:v>
                </c:pt>
                <c:pt idx="3">
                  <c:v>Ahorro</c:v>
                </c:pt>
                <c:pt idx="4">
                  <c:v>Deudas</c:v>
                </c:pt>
              </c:strCache>
            </c:strRef>
          </c:cat>
          <c:val>
            <c:numRef>
              <c:f>Nov!$E$47:$E$51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8384-4A01-AAFE-D883D9B1980F}"/>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C5FE-4526-909F-48E0B1B2384F}"/>
              </c:ext>
            </c:extLst>
          </c:dPt>
          <c:dPt>
            <c:idx val="1"/>
            <c:bubble3D val="0"/>
            <c:spPr>
              <a:solidFill>
                <a:schemeClr val="accent5"/>
              </a:solidFill>
              <a:ln>
                <a:noFill/>
              </a:ln>
              <a:effectLst/>
            </c:spPr>
            <c:extLst>
              <c:ext xmlns:c16="http://schemas.microsoft.com/office/drawing/2014/chart" uri="{C3380CC4-5D6E-409C-BE32-E72D297353CC}">
                <c16:uniqueId val="{00000003-C5FE-4526-909F-48E0B1B2384F}"/>
              </c:ext>
            </c:extLst>
          </c:dPt>
          <c:dPt>
            <c:idx val="2"/>
            <c:bubble3D val="0"/>
            <c:spPr>
              <a:solidFill>
                <a:schemeClr val="accent4"/>
              </a:solidFill>
              <a:ln>
                <a:noFill/>
              </a:ln>
              <a:effectLst/>
            </c:spPr>
            <c:extLst>
              <c:ext xmlns:c16="http://schemas.microsoft.com/office/drawing/2014/chart" uri="{C3380CC4-5D6E-409C-BE32-E72D297353CC}">
                <c16:uniqueId val="{00000005-C5FE-4526-909F-48E0B1B2384F}"/>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C5FE-4526-909F-48E0B1B2384F}"/>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C5FE-4526-909F-48E0B1B2384F}"/>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C5FE-4526-909F-48E0B1B2384F}"/>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C5FE-4526-909F-48E0B1B2384F}"/>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C5FE-4526-909F-48E0B1B2384F}"/>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C5FE-4526-909F-48E0B1B2384F}"/>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C5FE-4526-909F-48E0B1B2384F}"/>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C5FE-4526-909F-48E0B1B2384F}"/>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C5FE-4526-909F-48E0B1B2384F}"/>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C5FE-4526-909F-48E0B1B2384F}"/>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C5FE-4526-909F-48E0B1B2384F}"/>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C5FE-4526-909F-48E0B1B2384F}"/>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C5FE-4526-909F-48E0B1B2384F}"/>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C5FE-4526-909F-48E0B1B2384F}"/>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C5FE-4526-909F-48E0B1B2384F}"/>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C5FE-4526-909F-48E0B1B2384F}"/>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C5FE-4526-909F-48E0B1B2384F}"/>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C5FE-4526-909F-48E0B1B2384F}"/>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C5FE-4526-909F-48E0B1B2384F}"/>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C5FE-4526-909F-48E0B1B2384F}"/>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C5FE-4526-909F-48E0B1B2384F}"/>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C5FE-4526-909F-48E0B1B2384F}"/>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C5FE-4526-909F-48E0B1B2384F}"/>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C5FE-4526-909F-48E0B1B2384F}"/>
              </c:ext>
            </c:extLst>
          </c:dPt>
          <c:dPt>
            <c:idx val="27"/>
            <c:bubble3D val="0"/>
            <c:spPr>
              <a:solidFill>
                <a:schemeClr val="accent6"/>
              </a:solidFill>
              <a:ln>
                <a:noFill/>
              </a:ln>
              <a:effectLst/>
            </c:spPr>
            <c:extLst>
              <c:ext xmlns:c16="http://schemas.microsoft.com/office/drawing/2014/chart" uri="{C3380CC4-5D6E-409C-BE32-E72D297353CC}">
                <c16:uniqueId val="{00000037-C5FE-4526-909F-48E0B1B2384F}"/>
              </c:ext>
            </c:extLst>
          </c:dPt>
          <c:dPt>
            <c:idx val="28"/>
            <c:bubble3D val="0"/>
            <c:spPr>
              <a:solidFill>
                <a:schemeClr val="accent5"/>
              </a:solidFill>
              <a:ln>
                <a:noFill/>
              </a:ln>
              <a:effectLst/>
            </c:spPr>
            <c:extLst>
              <c:ext xmlns:c16="http://schemas.microsoft.com/office/drawing/2014/chart" uri="{C3380CC4-5D6E-409C-BE32-E72D297353CC}">
                <c16:uniqueId val="{00000039-C5FE-4526-909F-48E0B1B2384F}"/>
              </c:ext>
            </c:extLst>
          </c:dPt>
          <c:dPt>
            <c:idx val="29"/>
            <c:bubble3D val="0"/>
            <c:spPr>
              <a:solidFill>
                <a:schemeClr val="accent4"/>
              </a:solidFill>
              <a:ln>
                <a:noFill/>
              </a:ln>
              <a:effectLst/>
            </c:spPr>
            <c:extLst>
              <c:ext xmlns:c16="http://schemas.microsoft.com/office/drawing/2014/chart" uri="{C3380CC4-5D6E-409C-BE32-E72D297353CC}">
                <c16:uniqueId val="{0000003B-C5FE-4526-909F-48E0B1B2384F}"/>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C5FE-4526-909F-48E0B1B2384F}"/>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C5FE-4526-909F-48E0B1B2384F}"/>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C5FE-4526-909F-48E0B1B2384F}"/>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C5FE-4526-909F-48E0B1B2384F}"/>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C5FE-4526-909F-48E0B1B2384F}"/>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C5FE-4526-909F-48E0B1B2384F}"/>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C5FE-4526-909F-48E0B1B2384F}"/>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C5FE-4526-909F-48E0B1B2384F}"/>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C5FE-4526-909F-48E0B1B2384F}"/>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C5FE-4526-909F-48E0B1B2384F}"/>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C5FE-4526-909F-48E0B1B2384F}"/>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C5FE-4526-909F-48E0B1B2384F}"/>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C5FE-4526-909F-48E0B1B2384F}"/>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C5FE-4526-909F-48E0B1B2384F}"/>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C5FE-4526-909F-48E0B1B2384F}"/>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C5FE-4526-909F-48E0B1B2384F}"/>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C5FE-4526-909F-48E0B1B2384F}"/>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C5FE-4526-909F-48E0B1B2384F}"/>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C5FE-4526-909F-48E0B1B2384F}"/>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C5FE-4526-909F-48E0B1B2384F}"/>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FE-4526-909F-48E0B1B2384F}"/>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C5FE-4526-909F-48E0B1B2384F}"/>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5FE-4526-909F-48E0B1B2384F}"/>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5FE-4526-909F-48E0B1B2384F}"/>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5FE-4526-909F-48E0B1B2384F}"/>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C5FE-4526-909F-48E0B1B2384F}"/>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C5FE-4526-909F-48E0B1B2384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Nov!$M$22:$M$51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Nov!$O$22:$O$51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C5FE-4526-909F-48E0B1B2384F}"/>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5430-4F03-A3AC-469F3BBC0B2B}"/>
              </c:ext>
            </c:extLst>
          </c:dPt>
          <c:dPt>
            <c:idx val="1"/>
            <c:bubble3D val="0"/>
            <c:spPr>
              <a:solidFill>
                <a:srgbClr val="FFD800"/>
              </a:solidFill>
            </c:spPr>
            <c:extLst>
              <c:ext xmlns:c16="http://schemas.microsoft.com/office/drawing/2014/chart" uri="{C3380CC4-5D6E-409C-BE32-E72D297353CC}">
                <c16:uniqueId val="{00000003-5430-4F03-A3AC-469F3BBC0B2B}"/>
              </c:ext>
            </c:extLst>
          </c:dPt>
          <c:dPt>
            <c:idx val="2"/>
            <c:bubble3D val="0"/>
            <c:spPr>
              <a:solidFill>
                <a:srgbClr val="FFA300"/>
              </a:solidFill>
            </c:spPr>
            <c:extLst>
              <c:ext xmlns:c16="http://schemas.microsoft.com/office/drawing/2014/chart" uri="{C3380CC4-5D6E-409C-BE32-E72D297353CC}">
                <c16:uniqueId val="{00000005-5430-4F03-A3AC-469F3BBC0B2B}"/>
              </c:ext>
            </c:extLst>
          </c:dPt>
          <c:dPt>
            <c:idx val="3"/>
            <c:bubble3D val="0"/>
            <c:spPr>
              <a:solidFill>
                <a:srgbClr val="C00000"/>
              </a:solidFill>
            </c:spPr>
            <c:extLst>
              <c:ext xmlns:c16="http://schemas.microsoft.com/office/drawing/2014/chart" uri="{C3380CC4-5D6E-409C-BE32-E72D297353CC}">
                <c16:uniqueId val="{00000007-5430-4F03-A3AC-469F3BBC0B2B}"/>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Dic!$B$47:$B$51</c:f>
              <c:strCache>
                <c:ptCount val="5"/>
                <c:pt idx="0">
                  <c:v>Resumen de Ingresos</c:v>
                </c:pt>
                <c:pt idx="1">
                  <c:v>Facturas</c:v>
                </c:pt>
                <c:pt idx="2">
                  <c:v>Resumen de Gastos</c:v>
                </c:pt>
                <c:pt idx="3">
                  <c:v>Ahorro</c:v>
                </c:pt>
                <c:pt idx="4">
                  <c:v>Deudas</c:v>
                </c:pt>
              </c:strCache>
            </c:strRef>
          </c:cat>
          <c:val>
            <c:numRef>
              <c:f>Dic!$E$47:$E$51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5430-4F03-A3AC-469F3BBC0B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Dic!$B$47:$B$51</c:f>
              <c:strCache>
                <c:ptCount val="5"/>
                <c:pt idx="0">
                  <c:v>Resumen de Ingresos</c:v>
                </c:pt>
                <c:pt idx="1">
                  <c:v>Facturas</c:v>
                </c:pt>
                <c:pt idx="2">
                  <c:v>Resumen de Gastos</c:v>
                </c:pt>
                <c:pt idx="3">
                  <c:v>Ahorro</c:v>
                </c:pt>
                <c:pt idx="4">
                  <c:v>Deudas</c:v>
                </c:pt>
              </c:strCache>
            </c:strRef>
          </c:cat>
          <c:val>
            <c:numRef>
              <c:f>Dic!$D$47:$D$51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FEAF-4344-9446-92927058C3D1}"/>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FEAF-4344-9446-92927058C3D1}"/>
              </c:ext>
            </c:extLst>
          </c:dPt>
          <c:cat>
            <c:strRef>
              <c:f>Dic!$B$47:$B$51</c:f>
              <c:strCache>
                <c:ptCount val="5"/>
                <c:pt idx="0">
                  <c:v>Resumen de Ingresos</c:v>
                </c:pt>
                <c:pt idx="1">
                  <c:v>Facturas</c:v>
                </c:pt>
                <c:pt idx="2">
                  <c:v>Resumen de Gastos</c:v>
                </c:pt>
                <c:pt idx="3">
                  <c:v>Ahorro</c:v>
                </c:pt>
                <c:pt idx="4">
                  <c:v>Deudas</c:v>
                </c:pt>
              </c:strCache>
            </c:strRef>
          </c:cat>
          <c:val>
            <c:numRef>
              <c:f>Dic!$E$47:$E$51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FEAF-4344-9446-92927058C3D1}"/>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927C-4978-AB15-473EA7793AB0}"/>
              </c:ext>
            </c:extLst>
          </c:dPt>
          <c:dPt>
            <c:idx val="1"/>
            <c:bubble3D val="0"/>
            <c:spPr>
              <a:solidFill>
                <a:schemeClr val="accent5"/>
              </a:solidFill>
              <a:ln>
                <a:noFill/>
              </a:ln>
              <a:effectLst/>
            </c:spPr>
            <c:extLst>
              <c:ext xmlns:c16="http://schemas.microsoft.com/office/drawing/2014/chart" uri="{C3380CC4-5D6E-409C-BE32-E72D297353CC}">
                <c16:uniqueId val="{00000003-927C-4978-AB15-473EA7793AB0}"/>
              </c:ext>
            </c:extLst>
          </c:dPt>
          <c:dPt>
            <c:idx val="2"/>
            <c:bubble3D val="0"/>
            <c:spPr>
              <a:solidFill>
                <a:schemeClr val="accent4"/>
              </a:solidFill>
              <a:ln>
                <a:noFill/>
              </a:ln>
              <a:effectLst/>
            </c:spPr>
            <c:extLst>
              <c:ext xmlns:c16="http://schemas.microsoft.com/office/drawing/2014/chart" uri="{C3380CC4-5D6E-409C-BE32-E72D297353CC}">
                <c16:uniqueId val="{00000005-927C-4978-AB15-473EA7793AB0}"/>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927C-4978-AB15-473EA7793AB0}"/>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927C-4978-AB15-473EA7793AB0}"/>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927C-4978-AB15-473EA7793AB0}"/>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927C-4978-AB15-473EA7793AB0}"/>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927C-4978-AB15-473EA7793AB0}"/>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927C-4978-AB15-473EA7793AB0}"/>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927C-4978-AB15-473EA7793AB0}"/>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927C-4978-AB15-473EA7793AB0}"/>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927C-4978-AB15-473EA7793AB0}"/>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927C-4978-AB15-473EA7793AB0}"/>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927C-4978-AB15-473EA7793AB0}"/>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927C-4978-AB15-473EA7793AB0}"/>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927C-4978-AB15-473EA7793AB0}"/>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927C-4978-AB15-473EA7793AB0}"/>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927C-4978-AB15-473EA7793AB0}"/>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927C-4978-AB15-473EA7793AB0}"/>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927C-4978-AB15-473EA7793AB0}"/>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927C-4978-AB15-473EA7793AB0}"/>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927C-4978-AB15-473EA7793AB0}"/>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927C-4978-AB15-473EA7793AB0}"/>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927C-4978-AB15-473EA7793AB0}"/>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927C-4978-AB15-473EA7793AB0}"/>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927C-4978-AB15-473EA7793AB0}"/>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927C-4978-AB15-473EA7793AB0}"/>
              </c:ext>
            </c:extLst>
          </c:dPt>
          <c:dPt>
            <c:idx val="27"/>
            <c:bubble3D val="0"/>
            <c:spPr>
              <a:solidFill>
                <a:schemeClr val="accent6"/>
              </a:solidFill>
              <a:ln>
                <a:noFill/>
              </a:ln>
              <a:effectLst/>
            </c:spPr>
            <c:extLst>
              <c:ext xmlns:c16="http://schemas.microsoft.com/office/drawing/2014/chart" uri="{C3380CC4-5D6E-409C-BE32-E72D297353CC}">
                <c16:uniqueId val="{00000037-927C-4978-AB15-473EA7793AB0}"/>
              </c:ext>
            </c:extLst>
          </c:dPt>
          <c:dPt>
            <c:idx val="28"/>
            <c:bubble3D val="0"/>
            <c:spPr>
              <a:solidFill>
                <a:schemeClr val="accent5"/>
              </a:solidFill>
              <a:ln>
                <a:noFill/>
              </a:ln>
              <a:effectLst/>
            </c:spPr>
            <c:extLst>
              <c:ext xmlns:c16="http://schemas.microsoft.com/office/drawing/2014/chart" uri="{C3380CC4-5D6E-409C-BE32-E72D297353CC}">
                <c16:uniqueId val="{00000039-927C-4978-AB15-473EA7793AB0}"/>
              </c:ext>
            </c:extLst>
          </c:dPt>
          <c:dPt>
            <c:idx val="29"/>
            <c:bubble3D val="0"/>
            <c:spPr>
              <a:solidFill>
                <a:schemeClr val="accent4"/>
              </a:solidFill>
              <a:ln>
                <a:noFill/>
              </a:ln>
              <a:effectLst/>
            </c:spPr>
            <c:extLst>
              <c:ext xmlns:c16="http://schemas.microsoft.com/office/drawing/2014/chart" uri="{C3380CC4-5D6E-409C-BE32-E72D297353CC}">
                <c16:uniqueId val="{0000003B-927C-4978-AB15-473EA7793AB0}"/>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927C-4978-AB15-473EA7793AB0}"/>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927C-4978-AB15-473EA7793AB0}"/>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927C-4978-AB15-473EA7793AB0}"/>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927C-4978-AB15-473EA7793AB0}"/>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927C-4978-AB15-473EA7793AB0}"/>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927C-4978-AB15-473EA7793AB0}"/>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927C-4978-AB15-473EA7793AB0}"/>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927C-4978-AB15-473EA7793AB0}"/>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927C-4978-AB15-473EA7793AB0}"/>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927C-4978-AB15-473EA7793AB0}"/>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927C-4978-AB15-473EA7793AB0}"/>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927C-4978-AB15-473EA7793AB0}"/>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927C-4978-AB15-473EA7793AB0}"/>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927C-4978-AB15-473EA7793AB0}"/>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927C-4978-AB15-473EA7793AB0}"/>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927C-4978-AB15-473EA7793AB0}"/>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927C-4978-AB15-473EA7793AB0}"/>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927C-4978-AB15-473EA7793AB0}"/>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927C-4978-AB15-473EA7793AB0}"/>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927C-4978-AB15-473EA7793AB0}"/>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7C-4978-AB15-473EA7793AB0}"/>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27C-4978-AB15-473EA7793AB0}"/>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27C-4978-AB15-473EA7793AB0}"/>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927C-4978-AB15-473EA7793AB0}"/>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27C-4978-AB15-473EA7793AB0}"/>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927C-4978-AB15-473EA7793AB0}"/>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927C-4978-AB15-473EA7793AB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Dic!$M$22:$M$51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Dic!$O$22:$O$51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927C-4978-AB15-473EA7793AB0}"/>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6109992064946"/>
          <c:y val="9.3896713615023469E-2"/>
          <c:w val="0.57415230990862987"/>
          <c:h val="0.7674598715361584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BE-48AD-BA03-F7CBE7C6F1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BE-48AD-BA03-F7CBE7C6F1B5}"/>
              </c:ext>
            </c:extLst>
          </c:dPt>
          <c:cat>
            <c:numRef>
              <c:f>'Oculta, No Borrar'!$B$2:$C$2</c:f>
              <c:numCache>
                <c:formatCode>General</c:formatCode>
                <c:ptCount val="2"/>
                <c:pt idx="0">
                  <c:v>0</c:v>
                </c:pt>
                <c:pt idx="1">
                  <c:v>0</c:v>
                </c:pt>
              </c:numCache>
            </c:numRef>
          </c:cat>
          <c:val>
            <c:numRef>
              <c:f>'Oculta, No Borrar'!$B$3:$C$3</c:f>
              <c:numCache>
                <c:formatCode>"$"#,##0</c:formatCode>
                <c:ptCount val="2"/>
                <c:pt idx="0">
                  <c:v>70800</c:v>
                </c:pt>
                <c:pt idx="1">
                  <c:v>63600</c:v>
                </c:pt>
              </c:numCache>
            </c:numRef>
          </c:val>
          <c:extLst>
            <c:ext xmlns:c16="http://schemas.microsoft.com/office/drawing/2014/chart" uri="{C3380CC4-5D6E-409C-BE32-E72D297353CC}">
              <c16:uniqueId val="{00000004-8EBE-48AD-BA03-F7CBE7C6F1B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a:t>
            </a:r>
          </a:p>
          <a:p>
            <a:pPr>
              <a:defRPr sz="1050" b="1"/>
            </a:pPr>
            <a:r>
              <a:rPr lang="es-CO" sz="1050" b="1"/>
              <a:t>de Ingresos</a:t>
            </a:r>
          </a:p>
        </c:rich>
      </c:tx>
      <c:layout>
        <c:manualLayout>
          <c:xMode val="edge"/>
          <c:yMode val="edge"/>
          <c:x val="0"/>
          <c:y val="5.0719617711926712E-3"/>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31954760228776652"/>
          <c:y val="0.20122139437124167"/>
          <c:w val="0.46783577549495053"/>
          <c:h val="0.75554226844639072"/>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3E-4193-A925-A2FBE24D1E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3E-4193-A925-A2FBE24D1E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3E-4193-A925-A2FBE24D1E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3E-4193-A925-A2FBE24D1E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3E-4193-A925-A2FBE24D1E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3E-4193-A925-A2FBE24D1E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3E-4193-A925-A2FBE24D1E0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23E-4193-A925-A2FBE24D1E0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23E-4193-A925-A2FBE24D1E0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23E-4193-A925-A2FBE24D1E0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23E-4193-A925-A2FBE24D1E0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23E-4193-A925-A2FBE24D1E0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23E-4193-A925-A2FBE24D1E0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23E-4193-A925-A2FBE24D1E0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23E-4193-A925-A2FBE24D1E0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2224-4E6A-8126-CB23CE60807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2224-4E6A-8126-CB23CE608076}"/>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2224-4E6A-8126-CB23CE608076}"/>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2224-4E6A-8126-CB23CE608076}"/>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2224-4E6A-8126-CB23CE608076}"/>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2224-4E6A-8126-CB23CE608076}"/>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2224-4E6A-8126-CB23CE608076}"/>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2224-4E6A-8126-CB23CE608076}"/>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2224-4E6A-8126-CB23CE608076}"/>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2224-4E6A-8126-CB23CE608076}"/>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2224-4E6A-8126-CB23CE608076}"/>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2224-4E6A-8126-CB23CE608076}"/>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2224-4E6A-8126-CB23CE608076}"/>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2224-4E6A-8126-CB23CE608076}"/>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B-2224-4E6A-8126-CB23CE608076}"/>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D-2224-4E6A-8126-CB23CE608076}"/>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2224-4E6A-8126-CB23CE608076}"/>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1-2224-4E6A-8126-CB23CE608076}"/>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3-2224-4E6A-8126-CB23CE608076}"/>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45-2224-4E6A-8126-CB23CE608076}"/>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47-2224-4E6A-8126-CB23CE608076}"/>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49-2224-4E6A-8126-CB23CE608076}"/>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4B-2224-4E6A-8126-CB23CE608076}"/>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4D-2224-4E6A-8126-CB23CE608076}"/>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4F-2224-4E6A-8126-CB23CE608076}"/>
              </c:ext>
            </c:extLst>
          </c:dPt>
          <c:dLbls>
            <c:dLbl>
              <c:idx val="2"/>
              <c:layout>
                <c:manualLayout>
                  <c:x val="5.9914407988587728E-2"/>
                  <c:y val="-0.211681641182765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23E-4193-A925-A2FBE24D1E02}"/>
                </c:ext>
              </c:extLst>
            </c:dLbl>
            <c:dLbl>
              <c:idx val="3"/>
              <c:layout>
                <c:manualLayout>
                  <c:x val="-2.8530670470756064E-3"/>
                  <c:y val="0.108192838826746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23E-4193-A925-A2FBE24D1E02}"/>
                </c:ext>
              </c:extLst>
            </c:dLbl>
            <c:dLbl>
              <c:idx val="4"/>
              <c:layout>
                <c:manualLayout>
                  <c:x val="9.7004279600570509E-2"/>
                  <c:y val="-0.164641276475484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23E-4193-A925-A2FBE24D1E02}"/>
                </c:ext>
              </c:extLst>
            </c:dLbl>
            <c:dLbl>
              <c:idx val="5"/>
              <c:layout>
                <c:manualLayout>
                  <c:x val="0.12553495007132656"/>
                  <c:y val="-0.127008984709659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23E-4193-A925-A2FBE24D1E02}"/>
                </c:ext>
              </c:extLst>
            </c:dLbl>
            <c:dLbl>
              <c:idx val="6"/>
              <c:layout>
                <c:manualLayout>
                  <c:x val="0.14835948644793143"/>
                  <c:y val="-5.1744401178009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23E-4193-A925-A2FBE24D1E02}"/>
                </c:ext>
              </c:extLst>
            </c:dLbl>
            <c:dLbl>
              <c:idx val="7"/>
              <c:layout>
                <c:manualLayout>
                  <c:x val="0.14265335235378021"/>
                  <c:y val="-9.408072941456228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23E-4193-A925-A2FBE24D1E02}"/>
                </c:ext>
              </c:extLst>
            </c:dLbl>
            <c:dLbl>
              <c:idx val="8"/>
              <c:layout>
                <c:manualLayout>
                  <c:x val="0.15406562054208273"/>
                  <c:y val="4.23363282365530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023E-4193-A925-A2FBE24D1E02}"/>
                </c:ext>
              </c:extLst>
            </c:dLbl>
            <c:dLbl>
              <c:idx val="9"/>
              <c:layout>
                <c:manualLayout>
                  <c:x val="-2.5677603423680456E-2"/>
                  <c:y val="-8.937669294383425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23E-4193-A925-A2FBE24D1E02}"/>
                </c:ext>
              </c:extLst>
            </c:dLbl>
            <c:dLbl>
              <c:idx val="10"/>
              <c:layout>
                <c:manualLayout>
                  <c:x val="0"/>
                  <c:y val="-0.103488802356018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23E-4193-A925-A2FBE24D1E02}"/>
                </c:ext>
              </c:extLst>
            </c:dLbl>
            <c:dLbl>
              <c:idx val="11"/>
              <c:layout>
                <c:manualLayout>
                  <c:x val="-0.14265335235378032"/>
                  <c:y val="0.11289687529747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23E-4193-A925-A2FBE24D1E02}"/>
                </c:ext>
              </c:extLst>
            </c:dLbl>
            <c:dLbl>
              <c:idx val="12"/>
              <c:layout>
                <c:manualLayout>
                  <c:x val="-0.14550641940085599"/>
                  <c:y val="3.76322917658249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23E-4193-A925-A2FBE24D1E02}"/>
                </c:ext>
              </c:extLst>
            </c:dLbl>
            <c:dLbl>
              <c:idx val="13"/>
              <c:layout>
                <c:manualLayout>
                  <c:x val="-0.14265335235378032"/>
                  <c:y val="-8.6239672381960962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23E-4193-A925-A2FBE24D1E02}"/>
                </c:ext>
              </c:extLst>
            </c:dLbl>
            <c:dLbl>
              <c:idx val="14"/>
              <c:layout>
                <c:manualLayout>
                  <c:x val="1.4265335235378032E-2"/>
                  <c:y val="0.11289687529747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23E-4193-A925-A2FBE24D1E0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'Reporte Anual'!$B$27:$B$66</c:f>
              <c:numCache>
                <c:formatCode>General</c:formatCode>
                <c:ptCount val="40"/>
                <c:pt idx="0">
                  <c:v>0</c:v>
                </c:pt>
                <c:pt idx="1">
                  <c:v>0</c:v>
                </c:pt>
                <c:pt idx="2">
                  <c:v>0</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1E-023E-4193-A925-A2FBE24D1E0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20-023E-4193-A925-A2FBE24D1E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2-023E-4193-A925-A2FBE24D1E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4-023E-4193-A925-A2FBE24D1E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6-023E-4193-A925-A2FBE24D1E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8-023E-4193-A925-A2FBE24D1E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A-023E-4193-A925-A2FBE24D1E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C-023E-4193-A925-A2FBE24D1E0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E-023E-4193-A925-A2FBE24D1E0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0-023E-4193-A925-A2FBE24D1E0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2-023E-4193-A925-A2FBE24D1E0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4-023E-4193-A925-A2FBE24D1E0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6-023E-4193-A925-A2FBE24D1E0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8-023E-4193-A925-A2FBE24D1E0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A-023E-4193-A925-A2FBE24D1E0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3C-023E-4193-A925-A2FBE24D1E0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6F-2224-4E6A-8126-CB23CE60807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71-2224-4E6A-8126-CB23CE608076}"/>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73-2224-4E6A-8126-CB23CE608076}"/>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75-2224-4E6A-8126-CB23CE608076}"/>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77-2224-4E6A-8126-CB23CE608076}"/>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79-2224-4E6A-8126-CB23CE608076}"/>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7B-2224-4E6A-8126-CB23CE608076}"/>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7D-2224-4E6A-8126-CB23CE608076}"/>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7F-2224-4E6A-8126-CB23CE608076}"/>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81-2224-4E6A-8126-CB23CE608076}"/>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83-2224-4E6A-8126-CB23CE608076}"/>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85-2224-4E6A-8126-CB23CE608076}"/>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87-2224-4E6A-8126-CB23CE608076}"/>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89-2224-4E6A-8126-CB23CE608076}"/>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8B-2224-4E6A-8126-CB23CE608076}"/>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8D-2224-4E6A-8126-CB23CE608076}"/>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8F-2224-4E6A-8126-CB23CE608076}"/>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91-2224-4E6A-8126-CB23CE608076}"/>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93-2224-4E6A-8126-CB23CE608076}"/>
              </c:ext>
            </c:extLst>
          </c:dPt>
          <c:dPt>
            <c:idx val="34"/>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95-2224-4E6A-8126-CB23CE608076}"/>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97-2224-4E6A-8126-CB23CE608076}"/>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99-2224-4E6A-8126-CB23CE608076}"/>
              </c:ext>
            </c:extLst>
          </c:dPt>
          <c:dPt>
            <c:idx val="37"/>
            <c:bubble3D val="0"/>
            <c:spPr>
              <a:solidFill>
                <a:schemeClr val="accent2">
                  <a:lumMod val="70000"/>
                  <a:lumOff val="30000"/>
                </a:schemeClr>
              </a:solidFill>
              <a:ln w="19050">
                <a:solidFill>
                  <a:schemeClr val="lt1"/>
                </a:solidFill>
              </a:ln>
              <a:effectLst/>
            </c:spPr>
            <c:extLst>
              <c:ext xmlns:c16="http://schemas.microsoft.com/office/drawing/2014/chart" uri="{C3380CC4-5D6E-409C-BE32-E72D297353CC}">
                <c16:uniqueId val="{0000009B-2224-4E6A-8126-CB23CE608076}"/>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9D-2224-4E6A-8126-CB23CE608076}"/>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9F-2224-4E6A-8126-CB23CE608076}"/>
              </c:ext>
            </c:extLst>
          </c:dPt>
          <c:dLbls>
            <c:dLbl>
              <c:idx val="0"/>
              <c:layout>
                <c:manualLayout>
                  <c:x val="9.4151212553494901E-2"/>
                  <c:y val="9.408072941456228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023E-4193-A925-A2FBE24D1E02}"/>
                </c:ext>
              </c:extLst>
            </c:dLbl>
            <c:dLbl>
              <c:idx val="1"/>
              <c:layout>
                <c:manualLayout>
                  <c:x val="-4.564907275320975E-2"/>
                  <c:y val="-9.87847658852904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2-023E-4193-A925-A2FBE24D1E02}"/>
                </c:ext>
              </c:extLst>
            </c:dLbl>
            <c:dLbl>
              <c:idx val="2"/>
              <c:layout>
                <c:manualLayout>
                  <c:x val="-3.0599256405360171E-2"/>
                  <c:y val="-9.94307375077273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23E-4193-A925-A2FBE24D1E02}"/>
                </c:ext>
              </c:extLst>
            </c:dLbl>
            <c:dLbl>
              <c:idx val="8"/>
              <c:layout>
                <c:manualLayout>
                  <c:x val="-0.14550641940085593"/>
                  <c:y val="-0.164641276475484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0-023E-4193-A925-A2FBE24D1E02}"/>
                </c:ext>
              </c:extLst>
            </c:dLbl>
            <c:dLbl>
              <c:idx val="14"/>
              <c:layout>
                <c:manualLayout>
                  <c:x val="-7.0018294278673317E-17"/>
                  <c:y val="-0.12295074031835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C-023E-4193-A925-A2FBE24D1E0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'Reporte Anual'!$D$27:$D$66</c:f>
              <c:numCache>
                <c:formatCode>[$$]#,##0</c:formatCode>
                <c:ptCount val="40"/>
                <c:pt idx="0">
                  <c:v>60000</c:v>
                </c:pt>
                <c:pt idx="1">
                  <c:v>7200</c:v>
                </c:pt>
                <c:pt idx="2">
                  <c:v>3600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3D-023E-4193-A925-A2FBE24D1E02}"/>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50"/>
            </a:pPr>
            <a:r>
              <a:rPr lang="fr-FR" sz="1000"/>
              <a:t>DISTRIBUCIÓN</a:t>
            </a:r>
            <a:r>
              <a:rPr lang="fr-FR" sz="1000" baseline="0"/>
              <a:t> </a:t>
            </a:r>
          </a:p>
          <a:p>
            <a:pPr algn="l">
              <a:defRPr sz="1050"/>
            </a:pPr>
            <a:r>
              <a:rPr lang="fr-FR" sz="1000"/>
              <a:t>DE PRESUPUESTO</a:t>
            </a:r>
          </a:p>
        </c:rich>
      </c:tx>
      <c:layout>
        <c:manualLayout>
          <c:xMode val="edge"/>
          <c:yMode val="edge"/>
          <c:x val="2.4187173383291311E-2"/>
          <c:y val="1.6639199661731274E-2"/>
        </c:manualLayout>
      </c:layout>
      <c:overlay val="0"/>
    </c:title>
    <c:autoTitleDeleted val="0"/>
    <c:plotArea>
      <c:layout/>
      <c:doughnutChart>
        <c:varyColors val="1"/>
        <c:ser>
          <c:idx val="0"/>
          <c:order val="0"/>
          <c:dLbls>
            <c:dLbl>
              <c:idx val="0"/>
              <c:layout>
                <c:manualLayout>
                  <c:x val="0.12164579606440072"/>
                  <c:y val="-5.502065657405867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DC-40B5-8490-74514DB206DE}"/>
                </c:ext>
              </c:extLst>
            </c:dLbl>
            <c:dLbl>
              <c:idx val="1"/>
              <c:layout>
                <c:manualLayout>
                  <c:x val="-0.12880143112701253"/>
                  <c:y val="8.25309848610879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DC-40B5-8490-74514DB206DE}"/>
                </c:ext>
              </c:extLst>
            </c:dLbl>
            <c:dLbl>
              <c:idx val="2"/>
              <c:layout>
                <c:manualLayout>
                  <c:x val="-0.11091234347048301"/>
                  <c:y val="-1.10041313148116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DC-40B5-8490-74514DB206DE}"/>
                </c:ext>
              </c:extLst>
            </c:dLbl>
            <c:dLbl>
              <c:idx val="3"/>
              <c:layout>
                <c:manualLayout>
                  <c:x val="-0.11806797853309481"/>
                  <c:y val="-0.11004131314811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9DC-40B5-8490-74514DB206DE}"/>
                </c:ext>
              </c:extLst>
            </c:dLbl>
            <c:dLbl>
              <c:idx val="4"/>
              <c:layout>
                <c:manualLayout>
                  <c:x val="-3.5778175313059102E-2"/>
                  <c:y val="-0.148555772749958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DC-40B5-8490-74514DB206D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'Reporte Anual'!$M$11:$M$15</c:f>
              <c:strCache>
                <c:ptCount val="5"/>
                <c:pt idx="0">
                  <c:v>Resumen de Ingresos</c:v>
                </c:pt>
                <c:pt idx="1">
                  <c:v>Facturas</c:v>
                </c:pt>
                <c:pt idx="2">
                  <c:v>Resumen de Gastos</c:v>
                </c:pt>
                <c:pt idx="3">
                  <c:v>Deudas</c:v>
                </c:pt>
                <c:pt idx="4">
                  <c:v>Ahorro</c:v>
                </c:pt>
              </c:strCache>
            </c:strRef>
          </c:cat>
          <c:val>
            <c:numRef>
              <c:f>'Reporte Anual'!$O$11:$O$15</c:f>
              <c:numCache>
                <c:formatCode>[$$]#,##0</c:formatCode>
                <c:ptCount val="5"/>
                <c:pt idx="0">
                  <c:v>70800</c:v>
                </c:pt>
                <c:pt idx="1">
                  <c:v>25440</c:v>
                </c:pt>
                <c:pt idx="2">
                  <c:v>14760</c:v>
                </c:pt>
                <c:pt idx="3">
                  <c:v>14400</c:v>
                </c:pt>
                <c:pt idx="4">
                  <c:v>9000</c:v>
                </c:pt>
              </c:numCache>
            </c:numRef>
          </c:val>
          <c:extLst>
            <c:ext xmlns:c16="http://schemas.microsoft.com/office/drawing/2014/chart" uri="{C3380CC4-5D6E-409C-BE32-E72D297353CC}">
              <c16:uniqueId val="{00000001-79DC-40B5-8490-74514DB206DE}"/>
            </c:ext>
          </c:extLst>
        </c:ser>
        <c:dLbls>
          <c:showLegendKey val="0"/>
          <c:showVal val="0"/>
          <c:showCatName val="1"/>
          <c:showSerName val="0"/>
          <c:showPercent val="1"/>
          <c:showBubbleSize val="0"/>
          <c:showLeaderLines val="1"/>
        </c:dLbls>
        <c:firstSliceAng val="0"/>
        <c:holeSize val="50"/>
      </c:doughnutChart>
    </c:plotArea>
    <c:plotVisOnly val="1"/>
    <c:dispBlanksAs val="zero"/>
    <c:showDLblsOverMax val="1"/>
  </c:chart>
  <c:spPr>
    <a:ln>
      <a:noFill/>
    </a:ln>
  </c:spPr>
  <c:txPr>
    <a:bodyPr/>
    <a:lstStyle/>
    <a:p>
      <a:pPr>
        <a:defRPr>
          <a:latin typeface="Antone"/>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0E9-43EB-A072-63AB24D83696}"/>
              </c:ext>
            </c:extLst>
          </c:dPt>
          <c:dPt>
            <c:idx val="1"/>
            <c:bubble3D val="0"/>
            <c:spPr>
              <a:solidFill>
                <a:srgbClr val="FFD800"/>
              </a:solidFill>
            </c:spPr>
            <c:extLst>
              <c:ext xmlns:c16="http://schemas.microsoft.com/office/drawing/2014/chart" uri="{C3380CC4-5D6E-409C-BE32-E72D297353CC}">
                <c16:uniqueId val="{00000003-60E9-43EB-A072-63AB24D83696}"/>
              </c:ext>
            </c:extLst>
          </c:dPt>
          <c:dPt>
            <c:idx val="2"/>
            <c:bubble3D val="0"/>
            <c:spPr>
              <a:solidFill>
                <a:srgbClr val="FFA300"/>
              </a:solidFill>
            </c:spPr>
            <c:extLst>
              <c:ext xmlns:c16="http://schemas.microsoft.com/office/drawing/2014/chart" uri="{C3380CC4-5D6E-409C-BE32-E72D297353CC}">
                <c16:uniqueId val="{00000005-60E9-43EB-A072-63AB24D83696}"/>
              </c:ext>
            </c:extLst>
          </c:dPt>
          <c:dPt>
            <c:idx val="3"/>
            <c:bubble3D val="0"/>
            <c:spPr>
              <a:solidFill>
                <a:srgbClr val="C00000"/>
              </a:solidFill>
            </c:spPr>
            <c:extLst>
              <c:ext xmlns:c16="http://schemas.microsoft.com/office/drawing/2014/chart" uri="{C3380CC4-5D6E-409C-BE32-E72D297353CC}">
                <c16:uniqueId val="{00000007-60E9-43EB-A072-63AB24D83696}"/>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Feb!$B$47:$B$51</c:f>
              <c:strCache>
                <c:ptCount val="5"/>
                <c:pt idx="0">
                  <c:v>Resumen de Ingresos</c:v>
                </c:pt>
                <c:pt idx="1">
                  <c:v>Facturas</c:v>
                </c:pt>
                <c:pt idx="2">
                  <c:v>Resumen de Gastos</c:v>
                </c:pt>
                <c:pt idx="3">
                  <c:v>Ahorro</c:v>
                </c:pt>
                <c:pt idx="4">
                  <c:v>Deudas</c:v>
                </c:pt>
              </c:strCache>
            </c:strRef>
          </c:cat>
          <c:val>
            <c:numRef>
              <c:f>Feb!$E$47:$E$51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0E9-43EB-A072-63AB24D83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Facturas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2061242304069496"/>
          <c:y val="7.041104415609635E-2"/>
          <c:w val="0.85325525526373236"/>
          <c:h val="0.89199466118335102"/>
        </c:manualLayout>
      </c:layout>
      <c:barChart>
        <c:barDir val="bar"/>
        <c:grouping val="clustered"/>
        <c:varyColors val="0"/>
        <c:ser>
          <c:idx val="1"/>
          <c:order val="0"/>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Borrar'!$B$6:$B$35</c:f>
              <c:strCache>
                <c:ptCount val="30"/>
                <c:pt idx="0">
                  <c:v>Renta</c:v>
                </c:pt>
                <c:pt idx="1">
                  <c:v>Electricidad</c:v>
                </c:pt>
                <c:pt idx="2">
                  <c:v>Agua</c:v>
                </c:pt>
                <c:pt idx="3">
                  <c:v>Gas</c:v>
                </c:pt>
                <c:pt idx="4">
                  <c:v>Teléfono</c:v>
                </c:pt>
                <c:pt idx="5">
                  <c:v>Internet</c:v>
                </c:pt>
                <c:pt idx="6">
                  <c:v>Gimnasio</c:v>
                </c:pt>
                <c:pt idx="7">
                  <c:v>Seguro Carro</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'Oculta, No Borrar'!$D$6:$D$35</c:f>
              <c:numCache>
                <c:formatCode>0%</c:formatCode>
                <c:ptCount val="30"/>
                <c:pt idx="0">
                  <c:v>0.42452830188679247</c:v>
                </c:pt>
                <c:pt idx="1">
                  <c:v>4.716981132075472E-2</c:v>
                </c:pt>
                <c:pt idx="2">
                  <c:v>2.8301886792452831E-2</c:v>
                </c:pt>
                <c:pt idx="3">
                  <c:v>5.6603773584905662E-2</c:v>
                </c:pt>
                <c:pt idx="4">
                  <c:v>3.3018867924528301E-2</c:v>
                </c:pt>
                <c:pt idx="5">
                  <c:v>2.358490566037736E-2</c:v>
                </c:pt>
                <c:pt idx="6">
                  <c:v>2.8301886792452831E-2</c:v>
                </c:pt>
                <c:pt idx="7">
                  <c:v>3.7735849056603772E-2</c:v>
                </c:pt>
                <c:pt idx="8">
                  <c:v>5.6603773584905662E-2</c:v>
                </c:pt>
                <c:pt idx="9">
                  <c:v>3.3018867924528301E-2</c:v>
                </c:pt>
                <c:pt idx="10">
                  <c:v>2.358490566037736E-2</c:v>
                </c:pt>
                <c:pt idx="11">
                  <c:v>2.8301886792452831E-2</c:v>
                </c:pt>
                <c:pt idx="12">
                  <c:v>3.7735849056603772E-2</c:v>
                </c:pt>
                <c:pt idx="13">
                  <c:v>5.6603773584905662E-2</c:v>
                </c:pt>
                <c:pt idx="14">
                  <c:v>3.3018867924528301E-2</c:v>
                </c:pt>
                <c:pt idx="15">
                  <c:v>2.358490566037736E-2</c:v>
                </c:pt>
                <c:pt idx="16">
                  <c:v>2.8301886792452831E-2</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F1D2-4EE1-B103-E101A147FA8A}"/>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a:t>
            </a:r>
            <a:r>
              <a:rPr lang="es-CO" sz="1050" b="1" baseline="0"/>
              <a:t> de Gastos</a:t>
            </a:r>
            <a:endParaRPr lang="es-CO" sz="1050" b="1"/>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2061242304069496"/>
          <c:y val="7.041104415609635E-2"/>
          <c:w val="0.85325525526373236"/>
          <c:h val="0.89199466118335102"/>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Borrar'!$F$6:$F$35</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'Oculta, No Borrar'!$H$6:$H$35</c:f>
              <c:numCache>
                <c:formatCode>0%</c:formatCode>
                <c:ptCount val="30"/>
                <c:pt idx="0">
                  <c:v>0</c:v>
                </c:pt>
                <c:pt idx="1">
                  <c:v>0.18699186991869918</c:v>
                </c:pt>
                <c:pt idx="2">
                  <c:v>0.43089430894308944</c:v>
                </c:pt>
                <c:pt idx="3">
                  <c:v>0</c:v>
                </c:pt>
                <c:pt idx="4">
                  <c:v>9.7560975609756101E-2</c:v>
                </c:pt>
                <c:pt idx="5">
                  <c:v>3.2520325203252036E-2</c:v>
                </c:pt>
                <c:pt idx="6">
                  <c:v>0.14634146341463414</c:v>
                </c:pt>
                <c:pt idx="7">
                  <c:v>6.5040650406504072E-2</c:v>
                </c:pt>
                <c:pt idx="8">
                  <c:v>4.065040650406504E-2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B77A-4889-B75E-8AA250BC7CD3}"/>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Deudas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5809205207320343"/>
          <c:y val="7.041104415609635E-2"/>
          <c:w val="0.8157756262312239"/>
          <c:h val="0.89199466118335102"/>
        </c:manualLayout>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Borrar'!$J$6:$J$35</c:f>
              <c:strCache>
                <c:ptCount val="30"/>
                <c:pt idx="0">
                  <c:v>Hipoteca</c:v>
                </c:pt>
                <c:pt idx="1">
                  <c:v>Tarjeta de Crédito</c:v>
                </c:pt>
                <c:pt idx="2">
                  <c:v>Prestamo Universidad</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'Oculta, No Borrar'!$L$6:$L$35</c:f>
              <c:numCache>
                <c:formatCode>0%</c:formatCode>
                <c:ptCount val="30"/>
                <c:pt idx="0">
                  <c:v>0.66666666666666663</c:v>
                </c:pt>
                <c:pt idx="1">
                  <c:v>8.3333333333333329E-2</c:v>
                </c:pt>
                <c:pt idx="2">
                  <c:v>0.25</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82E2-4DD4-B20A-0E9941F6361B}"/>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Ahorros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15809205207320343"/>
          <c:y val="7.041104415609635E-2"/>
          <c:w val="0.8157756262312239"/>
          <c:h val="0.89199466118335102"/>
        </c:manualLayout>
      </c:layout>
      <c:barChart>
        <c:barDir val="bar"/>
        <c:grouping val="clustered"/>
        <c:varyColors val="0"/>
        <c:ser>
          <c:idx val="1"/>
          <c:order val="0"/>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Borrar'!$N$6:$N$35</c:f>
              <c:strCache>
                <c:ptCount val="30"/>
                <c:pt idx="0">
                  <c:v>Universidad</c:v>
                </c:pt>
                <c:pt idx="1">
                  <c:v>Carro</c:v>
                </c:pt>
                <c:pt idx="2">
                  <c:v>Vacaciones</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'Oculta, No Borrar'!$P$6:$P$35</c:f>
              <c:numCache>
                <c:formatCode>0%</c:formatCode>
                <c:ptCount val="30"/>
                <c:pt idx="0">
                  <c:v>0.2</c:v>
                </c:pt>
                <c:pt idx="1">
                  <c:v>0.66666666666666663</c:v>
                </c:pt>
                <c:pt idx="2">
                  <c:v>0.13333333333333333</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4BAC-45EF-86BB-4F34CD36129C}"/>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n-US" sz="1050" b="1"/>
              <a:t>Distribución de Gasto x Mes </a:t>
            </a:r>
          </a:p>
        </c:rich>
      </c:tx>
      <c:layout>
        <c:manualLayout>
          <c:xMode val="edge"/>
          <c:yMode val="edge"/>
          <c:x val="1.2910723718964635E-2"/>
          <c:y val="1.73724212812160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barChart>
        <c:barDir val="col"/>
        <c:grouping val="stacked"/>
        <c:varyColors val="0"/>
        <c:ser>
          <c:idx val="0"/>
          <c:order val="0"/>
          <c:tx>
            <c:v>Ingresos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Borrar'!$B$55:$B$66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Borrar'!$C$55:$C$66</c:f>
              <c:numCache>
                <c:formatCode>0%</c:formatCode>
                <c:ptCount val="12"/>
                <c:pt idx="0">
                  <c:v>0.5267857142857143</c:v>
                </c:pt>
                <c:pt idx="1">
                  <c:v>0.5267857142857143</c:v>
                </c:pt>
                <c:pt idx="2">
                  <c:v>0.5267857142857143</c:v>
                </c:pt>
                <c:pt idx="3">
                  <c:v>0.5267857142857143</c:v>
                </c:pt>
                <c:pt idx="4">
                  <c:v>0.5267857142857143</c:v>
                </c:pt>
                <c:pt idx="5">
                  <c:v>0.5267857142857143</c:v>
                </c:pt>
                <c:pt idx="6">
                  <c:v>0.5267857142857143</c:v>
                </c:pt>
                <c:pt idx="7">
                  <c:v>0.5267857142857143</c:v>
                </c:pt>
                <c:pt idx="8">
                  <c:v>0.5267857142857143</c:v>
                </c:pt>
                <c:pt idx="9">
                  <c:v>0.5267857142857143</c:v>
                </c:pt>
                <c:pt idx="10">
                  <c:v>0.5267857142857143</c:v>
                </c:pt>
                <c:pt idx="11">
                  <c:v>0.5267857142857143</c:v>
                </c:pt>
              </c:numCache>
            </c:numRef>
          </c:val>
          <c:extLst>
            <c:ext xmlns:c16="http://schemas.microsoft.com/office/drawing/2014/chart" uri="{C3380CC4-5D6E-409C-BE32-E72D297353CC}">
              <c16:uniqueId val="{00000000-1449-43D5-A474-F91FC5570CEE}"/>
            </c:ext>
          </c:extLst>
        </c:ser>
        <c:ser>
          <c:idx val="1"/>
          <c:order val="1"/>
          <c:tx>
            <c:v>Facturas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Borrar'!$B$55:$B$66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Borrar'!$D$55:$D$66</c:f>
              <c:numCache>
                <c:formatCode>0%</c:formatCode>
                <c:ptCount val="12"/>
                <c:pt idx="0">
                  <c:v>0.18928571428571428</c:v>
                </c:pt>
                <c:pt idx="1">
                  <c:v>0.18928571428571428</c:v>
                </c:pt>
                <c:pt idx="2">
                  <c:v>0.18928571428571428</c:v>
                </c:pt>
                <c:pt idx="3">
                  <c:v>0.18928571428571428</c:v>
                </c:pt>
                <c:pt idx="4">
                  <c:v>0.18928571428571428</c:v>
                </c:pt>
                <c:pt idx="5">
                  <c:v>0.18928571428571428</c:v>
                </c:pt>
                <c:pt idx="6">
                  <c:v>0.18928571428571428</c:v>
                </c:pt>
                <c:pt idx="7">
                  <c:v>0.18928571428571428</c:v>
                </c:pt>
                <c:pt idx="8">
                  <c:v>0.18928571428571428</c:v>
                </c:pt>
                <c:pt idx="9">
                  <c:v>0.18928571428571428</c:v>
                </c:pt>
                <c:pt idx="10">
                  <c:v>0.18928571428571428</c:v>
                </c:pt>
                <c:pt idx="11">
                  <c:v>0.18928571428571428</c:v>
                </c:pt>
              </c:numCache>
            </c:numRef>
          </c:val>
          <c:extLst>
            <c:ext xmlns:c16="http://schemas.microsoft.com/office/drawing/2014/chart" uri="{C3380CC4-5D6E-409C-BE32-E72D297353CC}">
              <c16:uniqueId val="{00000001-1449-43D5-A474-F91FC5570CEE}"/>
            </c:ext>
          </c:extLst>
        </c:ser>
        <c:ser>
          <c:idx val="2"/>
          <c:order val="2"/>
          <c:tx>
            <c:v>Gastos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Borrar'!$B$55:$B$66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Borrar'!$E$55:$E$66</c:f>
              <c:numCache>
                <c:formatCode>0%</c:formatCode>
                <c:ptCount val="12"/>
                <c:pt idx="0">
                  <c:v>0.10982142857142857</c:v>
                </c:pt>
                <c:pt idx="1">
                  <c:v>0.10982142857142857</c:v>
                </c:pt>
                <c:pt idx="2">
                  <c:v>0.10982142857142857</c:v>
                </c:pt>
                <c:pt idx="3">
                  <c:v>0.10982142857142857</c:v>
                </c:pt>
                <c:pt idx="4">
                  <c:v>0.10982142857142857</c:v>
                </c:pt>
                <c:pt idx="5">
                  <c:v>0.10982142857142857</c:v>
                </c:pt>
                <c:pt idx="6">
                  <c:v>0.10982142857142857</c:v>
                </c:pt>
                <c:pt idx="7">
                  <c:v>0.10982142857142857</c:v>
                </c:pt>
                <c:pt idx="8">
                  <c:v>0.10982142857142857</c:v>
                </c:pt>
                <c:pt idx="9">
                  <c:v>0.10982142857142857</c:v>
                </c:pt>
                <c:pt idx="10">
                  <c:v>0.10982142857142857</c:v>
                </c:pt>
                <c:pt idx="11">
                  <c:v>0.10982142857142857</c:v>
                </c:pt>
              </c:numCache>
            </c:numRef>
          </c:val>
          <c:extLst>
            <c:ext xmlns:c16="http://schemas.microsoft.com/office/drawing/2014/chart" uri="{C3380CC4-5D6E-409C-BE32-E72D297353CC}">
              <c16:uniqueId val="{00000002-1449-43D5-A474-F91FC5570CEE}"/>
            </c:ext>
          </c:extLst>
        </c:ser>
        <c:ser>
          <c:idx val="3"/>
          <c:order val="3"/>
          <c:tx>
            <c:v>Ahorro</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Borrar'!$B$55:$B$66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Borrar'!$F$55:$F$66</c:f>
              <c:numCache>
                <c:formatCode>0%</c:formatCode>
                <c:ptCount val="12"/>
                <c:pt idx="0">
                  <c:v>0.10714285714285714</c:v>
                </c:pt>
                <c:pt idx="1">
                  <c:v>0.10714285714285714</c:v>
                </c:pt>
                <c:pt idx="2">
                  <c:v>0.10714285714285714</c:v>
                </c:pt>
                <c:pt idx="3">
                  <c:v>0.10714285714285714</c:v>
                </c:pt>
                <c:pt idx="4">
                  <c:v>0.10714285714285714</c:v>
                </c:pt>
                <c:pt idx="5">
                  <c:v>0.10714285714285714</c:v>
                </c:pt>
                <c:pt idx="6">
                  <c:v>0.10714285714285714</c:v>
                </c:pt>
                <c:pt idx="7">
                  <c:v>0.10714285714285714</c:v>
                </c:pt>
                <c:pt idx="8">
                  <c:v>0.10714285714285714</c:v>
                </c:pt>
                <c:pt idx="9">
                  <c:v>0.10714285714285714</c:v>
                </c:pt>
                <c:pt idx="10">
                  <c:v>0.10714285714285714</c:v>
                </c:pt>
                <c:pt idx="11">
                  <c:v>0.10714285714285714</c:v>
                </c:pt>
              </c:numCache>
            </c:numRef>
          </c:val>
          <c:extLst>
            <c:ext xmlns:c16="http://schemas.microsoft.com/office/drawing/2014/chart" uri="{C3380CC4-5D6E-409C-BE32-E72D297353CC}">
              <c16:uniqueId val="{00000003-1449-43D5-A474-F91FC5570CEE}"/>
            </c:ext>
          </c:extLst>
        </c:ser>
        <c:ser>
          <c:idx val="4"/>
          <c:order val="4"/>
          <c:tx>
            <c:v>Deudas</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Borrar'!$B$55:$B$66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Borrar'!$G$55:$G$66</c:f>
              <c:numCache>
                <c:formatCode>0%</c:formatCode>
                <c:ptCount val="12"/>
                <c:pt idx="0">
                  <c:v>6.6964285714285712E-2</c:v>
                </c:pt>
                <c:pt idx="1">
                  <c:v>6.6964285714285712E-2</c:v>
                </c:pt>
                <c:pt idx="2">
                  <c:v>6.6964285714285712E-2</c:v>
                </c:pt>
                <c:pt idx="3">
                  <c:v>6.6964285714285712E-2</c:v>
                </c:pt>
                <c:pt idx="4">
                  <c:v>6.6964285714285712E-2</c:v>
                </c:pt>
                <c:pt idx="5">
                  <c:v>6.6964285714285712E-2</c:v>
                </c:pt>
                <c:pt idx="6">
                  <c:v>6.6964285714285712E-2</c:v>
                </c:pt>
                <c:pt idx="7">
                  <c:v>6.6964285714285712E-2</c:v>
                </c:pt>
                <c:pt idx="8">
                  <c:v>6.6964285714285712E-2</c:v>
                </c:pt>
                <c:pt idx="9">
                  <c:v>6.6964285714285712E-2</c:v>
                </c:pt>
                <c:pt idx="10">
                  <c:v>6.6964285714285712E-2</c:v>
                </c:pt>
                <c:pt idx="11">
                  <c:v>6.6964285714285712E-2</c:v>
                </c:pt>
              </c:numCache>
            </c:numRef>
          </c:val>
          <c:extLst>
            <c:ext xmlns:c16="http://schemas.microsoft.com/office/drawing/2014/chart" uri="{C3380CC4-5D6E-409C-BE32-E72D297353CC}">
              <c16:uniqueId val="{00000004-1449-43D5-A474-F91FC5570CEE}"/>
            </c:ext>
          </c:extLst>
        </c:ser>
        <c:dLbls>
          <c:showLegendKey val="0"/>
          <c:showVal val="1"/>
          <c:showCatName val="0"/>
          <c:showSerName val="0"/>
          <c:showPercent val="0"/>
          <c:showBubbleSize val="0"/>
        </c:dLbls>
        <c:gapWidth val="95"/>
        <c:overlap val="100"/>
        <c:axId val="1351099359"/>
        <c:axId val="1351097919"/>
      </c:barChart>
      <c:catAx>
        <c:axId val="1351099359"/>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351097919"/>
        <c:crosses val="autoZero"/>
        <c:auto val="1"/>
        <c:lblAlgn val="ctr"/>
        <c:lblOffset val="100"/>
        <c:noMultiLvlLbl val="0"/>
      </c:catAx>
      <c:valAx>
        <c:axId val="1351097919"/>
        <c:scaling>
          <c:orientation val="minMax"/>
          <c:max val="1"/>
        </c:scaling>
        <c:delete val="1"/>
        <c:axPos val="l"/>
        <c:numFmt formatCode="0%" sourceLinked="1"/>
        <c:majorTickMark val="none"/>
        <c:minorTickMark val="none"/>
        <c:tickLblPos val="nextTo"/>
        <c:crossAx val="1351099359"/>
        <c:crosses val="autoZero"/>
        <c:crossBetween val="between"/>
      </c:valAx>
      <c:spPr>
        <a:noFill/>
        <a:ln>
          <a:noFill/>
        </a:ln>
        <a:effectLst/>
      </c:spPr>
    </c:plotArea>
    <c:legend>
      <c:legendPos val="t"/>
      <c:layout>
        <c:manualLayout>
          <c:xMode val="edge"/>
          <c:yMode val="edge"/>
          <c:x val="0.29985682851450224"/>
          <c:y val="5.1335504885993498E-2"/>
          <c:w val="0.42564275345138119"/>
          <c:h val="6.940120856985899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NTONE"/>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a:t>DISTRIBUCIÓN FONDOS DE AHORRO</a:t>
            </a:r>
          </a:p>
        </c:rich>
      </c:tx>
      <c:layout>
        <c:manualLayout>
          <c:xMode val="edge"/>
          <c:yMode val="edge"/>
          <c:x val="0.17828797191058632"/>
          <c:y val="9.0729742173934636E-3"/>
        </c:manualLayout>
      </c:layout>
      <c:overlay val="0"/>
      <c:spPr>
        <a:noFill/>
        <a:ln>
          <a:noFill/>
        </a:ln>
        <a:effectLst/>
      </c:spPr>
      <c:txPr>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9.2855044000926965E-2"/>
          <c:y val="0.12935153366998811"/>
          <c:w val="0.50720750749558996"/>
          <c:h val="0.82398179298236141"/>
        </c:manualLayout>
      </c:layout>
      <c:pieChart>
        <c:varyColors val="1"/>
        <c:ser>
          <c:idx val="0"/>
          <c:order val="0"/>
          <c:tx>
            <c:strRef>
              <c:f>'Fondos de Ahorro'!$D$24</c:f>
              <c:strCache>
                <c:ptCount val="1"/>
                <c:pt idx="0">
                  <c:v>META</c:v>
                </c:pt>
              </c:strCache>
            </c:strRef>
          </c:tx>
          <c:dPt>
            <c:idx val="0"/>
            <c:bubble3D val="0"/>
            <c:spPr>
              <a:solidFill>
                <a:schemeClr val="accent6"/>
              </a:solidFill>
              <a:ln>
                <a:noFill/>
              </a:ln>
              <a:effectLst/>
            </c:spPr>
            <c:extLst>
              <c:ext xmlns:c16="http://schemas.microsoft.com/office/drawing/2014/chart" uri="{C3380CC4-5D6E-409C-BE32-E72D297353CC}">
                <c16:uniqueId val="{00000001-2949-854C-87F5-EF877D42CCAB}"/>
              </c:ext>
            </c:extLst>
          </c:dPt>
          <c:dPt>
            <c:idx val="1"/>
            <c:bubble3D val="0"/>
            <c:spPr>
              <a:solidFill>
                <a:schemeClr val="accent5"/>
              </a:solidFill>
              <a:ln>
                <a:noFill/>
              </a:ln>
              <a:effectLst/>
            </c:spPr>
            <c:extLst>
              <c:ext xmlns:c16="http://schemas.microsoft.com/office/drawing/2014/chart" uri="{C3380CC4-5D6E-409C-BE32-E72D297353CC}">
                <c16:uniqueId val="{00000003-2949-854C-87F5-EF877D42CCAB}"/>
              </c:ext>
            </c:extLst>
          </c:dPt>
          <c:dPt>
            <c:idx val="2"/>
            <c:bubble3D val="0"/>
            <c:spPr>
              <a:solidFill>
                <a:schemeClr val="accent4"/>
              </a:solidFill>
              <a:ln>
                <a:noFill/>
              </a:ln>
              <a:effectLst/>
            </c:spPr>
            <c:extLst>
              <c:ext xmlns:c16="http://schemas.microsoft.com/office/drawing/2014/chart" uri="{C3380CC4-5D6E-409C-BE32-E72D297353CC}">
                <c16:uniqueId val="{00000005-2949-854C-87F5-EF877D42CCAB}"/>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949-854C-87F5-EF877D42CCAB}"/>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949-854C-87F5-EF877D42CCAB}"/>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2949-854C-87F5-EF877D42CCAB}"/>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C-2949-854C-87F5-EF877D42CCAB}"/>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D-2949-854C-87F5-EF877D42CCAB}"/>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0E-2949-854C-87F5-EF877D42CCAB}"/>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0F-2949-854C-87F5-EF877D42CCAB}"/>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0-2949-854C-87F5-EF877D42CCAB}"/>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1-2949-854C-87F5-EF877D42CCAB}"/>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2-2949-854C-87F5-EF877D42CCAB}"/>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3-2949-854C-87F5-EF877D42CCAB}"/>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4-2949-854C-87F5-EF877D42CCAB}"/>
              </c:ext>
            </c:extLst>
          </c:dPt>
          <c:dLbls>
            <c:dLbl>
              <c:idx val="3"/>
              <c:layout>
                <c:manualLayout>
                  <c:x val="-2.233556676685405E-2"/>
                  <c:y val="5.39774097230135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49-854C-87F5-EF877D42CCAB}"/>
                </c:ext>
              </c:extLst>
            </c:dLbl>
            <c:dLbl>
              <c:idx val="4"/>
              <c:layout>
                <c:manualLayout>
                  <c:x val="-1.22423192239696E-2"/>
                  <c:y val="4.08623183306584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49-854C-87F5-EF877D42CCAB}"/>
                </c:ext>
              </c:extLst>
            </c:dLbl>
            <c:dLbl>
              <c:idx val="5"/>
              <c:layout>
                <c:manualLayout>
                  <c:x val="1.7415896274757637E-2"/>
                  <c:y val="2.72242807078205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49-854C-87F5-EF877D42CCAB}"/>
                </c:ext>
              </c:extLst>
            </c:dLbl>
            <c:dLbl>
              <c:idx val="6"/>
              <c:delete val="1"/>
              <c:extLst>
                <c:ext xmlns:c15="http://schemas.microsoft.com/office/drawing/2012/chart" uri="{CE6537A1-D6FC-4f65-9D91-7224C49458BB}"/>
                <c:ext xmlns:c16="http://schemas.microsoft.com/office/drawing/2014/chart" uri="{C3380CC4-5D6E-409C-BE32-E72D297353CC}">
                  <c16:uniqueId val="{0000000C-2949-854C-87F5-EF877D42CCAB}"/>
                </c:ext>
              </c:extLst>
            </c:dLbl>
            <c:dLbl>
              <c:idx val="7"/>
              <c:delete val="1"/>
              <c:extLst>
                <c:ext xmlns:c15="http://schemas.microsoft.com/office/drawing/2012/chart" uri="{CE6537A1-D6FC-4f65-9D91-7224C49458BB}"/>
                <c:ext xmlns:c16="http://schemas.microsoft.com/office/drawing/2014/chart" uri="{C3380CC4-5D6E-409C-BE32-E72D297353CC}">
                  <c16:uniqueId val="{0000000D-2949-854C-87F5-EF877D42CCAB}"/>
                </c:ext>
              </c:extLst>
            </c:dLbl>
            <c:dLbl>
              <c:idx val="8"/>
              <c:delete val="1"/>
              <c:extLst>
                <c:ext xmlns:c15="http://schemas.microsoft.com/office/drawing/2012/chart" uri="{CE6537A1-D6FC-4f65-9D91-7224C49458BB}"/>
                <c:ext xmlns:c16="http://schemas.microsoft.com/office/drawing/2014/chart" uri="{C3380CC4-5D6E-409C-BE32-E72D297353CC}">
                  <c16:uniqueId val="{0000000E-2949-854C-87F5-EF877D42CCAB}"/>
                </c:ext>
              </c:extLst>
            </c:dLbl>
            <c:dLbl>
              <c:idx val="9"/>
              <c:delete val="1"/>
              <c:extLst>
                <c:ext xmlns:c15="http://schemas.microsoft.com/office/drawing/2012/chart" uri="{CE6537A1-D6FC-4f65-9D91-7224C49458BB}"/>
                <c:ext xmlns:c16="http://schemas.microsoft.com/office/drawing/2014/chart" uri="{C3380CC4-5D6E-409C-BE32-E72D297353CC}">
                  <c16:uniqueId val="{0000000F-2949-854C-87F5-EF877D42CCAB}"/>
                </c:ext>
              </c:extLst>
            </c:dLbl>
            <c:dLbl>
              <c:idx val="10"/>
              <c:delete val="1"/>
              <c:extLst>
                <c:ext xmlns:c15="http://schemas.microsoft.com/office/drawing/2012/chart" uri="{CE6537A1-D6FC-4f65-9D91-7224C49458BB}"/>
                <c:ext xmlns:c16="http://schemas.microsoft.com/office/drawing/2014/chart" uri="{C3380CC4-5D6E-409C-BE32-E72D297353CC}">
                  <c16:uniqueId val="{00000010-2949-854C-87F5-EF877D42CCAB}"/>
                </c:ext>
              </c:extLst>
            </c:dLbl>
            <c:dLbl>
              <c:idx val="11"/>
              <c:delete val="1"/>
              <c:extLst>
                <c:ext xmlns:c15="http://schemas.microsoft.com/office/drawing/2012/chart" uri="{CE6537A1-D6FC-4f65-9D91-7224C49458BB}"/>
                <c:ext xmlns:c16="http://schemas.microsoft.com/office/drawing/2014/chart" uri="{C3380CC4-5D6E-409C-BE32-E72D297353CC}">
                  <c16:uniqueId val="{00000011-2949-854C-87F5-EF877D42CCAB}"/>
                </c:ext>
              </c:extLst>
            </c:dLbl>
            <c:dLbl>
              <c:idx val="12"/>
              <c:delete val="1"/>
              <c:extLst>
                <c:ext xmlns:c15="http://schemas.microsoft.com/office/drawing/2012/chart" uri="{CE6537A1-D6FC-4f65-9D91-7224C49458BB}"/>
                <c:ext xmlns:c16="http://schemas.microsoft.com/office/drawing/2014/chart" uri="{C3380CC4-5D6E-409C-BE32-E72D297353CC}">
                  <c16:uniqueId val="{00000012-2949-854C-87F5-EF877D42CCAB}"/>
                </c:ext>
              </c:extLst>
            </c:dLbl>
            <c:dLbl>
              <c:idx val="13"/>
              <c:delete val="1"/>
              <c:extLst>
                <c:ext xmlns:c15="http://schemas.microsoft.com/office/drawing/2012/chart" uri="{CE6537A1-D6FC-4f65-9D91-7224C49458BB}"/>
                <c:ext xmlns:c16="http://schemas.microsoft.com/office/drawing/2014/chart" uri="{C3380CC4-5D6E-409C-BE32-E72D297353CC}">
                  <c16:uniqueId val="{00000013-2949-854C-87F5-EF877D42CCAB}"/>
                </c:ext>
              </c:extLst>
            </c:dLbl>
            <c:dLbl>
              <c:idx val="14"/>
              <c:delete val="1"/>
              <c:extLst>
                <c:ext xmlns:c15="http://schemas.microsoft.com/office/drawing/2012/chart" uri="{CE6537A1-D6FC-4f65-9D91-7224C49458BB}"/>
                <c:ext xmlns:c16="http://schemas.microsoft.com/office/drawing/2014/chart" uri="{C3380CC4-5D6E-409C-BE32-E72D297353CC}">
                  <c16:uniqueId val="{00000014-2949-854C-87F5-EF877D42CCAB}"/>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'Fondos de Ahorro'!$C$25:$C$39</c:f>
              <c:strCache>
                <c:ptCount val="3"/>
                <c:pt idx="0">
                  <c:v>Entrada Apartamento</c:v>
                </c:pt>
                <c:pt idx="1">
                  <c:v>Carro Nuevo</c:v>
                </c:pt>
                <c:pt idx="2">
                  <c:v>Boda</c:v>
                </c:pt>
              </c:strCache>
            </c:strRef>
          </c:cat>
          <c:val>
            <c:numRef>
              <c:f>'Fondos de Ahorro'!$D$25:$D$39</c:f>
              <c:numCache>
                <c:formatCode>[$$]#,##0</c:formatCode>
                <c:ptCount val="15"/>
                <c:pt idx="0">
                  <c:v>15000</c:v>
                </c:pt>
                <c:pt idx="1">
                  <c:v>10000</c:v>
                </c:pt>
                <c:pt idx="2">
                  <c:v>12000</c:v>
                </c:pt>
              </c:numCache>
            </c:numRef>
          </c:val>
          <c:extLst>
            <c:ext xmlns:c16="http://schemas.microsoft.com/office/drawing/2014/chart" uri="{C3380CC4-5D6E-409C-BE32-E72D297353CC}">
              <c16:uniqueId val="{00000015-2949-854C-87F5-EF877D42CC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550073062279346"/>
          <c:y val="0.15354079962907963"/>
          <c:w val="0.31595725748896059"/>
          <c:h val="0.82377676482743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sz="800">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a:defRPr sz="1400"/>
            </a:pPr>
            <a:r>
              <a:rPr lang="fr-FR" sz="1400"/>
              <a:t>RESUMEN AHORRO ACTUAL</a:t>
            </a:r>
          </a:p>
        </c:rich>
      </c:tx>
      <c:overlay val="0"/>
    </c:title>
    <c:autoTitleDeleted val="0"/>
    <c:plotArea>
      <c:layout/>
      <c:barChart>
        <c:barDir val="bar"/>
        <c:grouping val="stacked"/>
        <c:varyColors val="1"/>
        <c:ser>
          <c:idx val="0"/>
          <c:order val="0"/>
          <c:tx>
            <c:strRef>
              <c:f>'Fondos de Ahorro'!$E$24</c:f>
              <c:strCache>
                <c:ptCount val="1"/>
                <c:pt idx="0">
                  <c:v>AHORRO ACTUAL</c:v>
                </c:pt>
              </c:strCache>
            </c:strRef>
          </c:tx>
          <c:spPr>
            <a:solidFill>
              <a:srgbClr val="FFD800"/>
            </a:solidFill>
            <a:ln cmpd="sng">
              <a:noFill/>
            </a:ln>
          </c:spPr>
          <c:invertIfNegative val="1"/>
          <c:dLbls>
            <c:dLbl>
              <c:idx val="0"/>
              <c:layout>
                <c:manualLayout>
                  <c:x val="0.27938899041404108"/>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8C-4A55-ACDE-CFBFCD0E1CC5}"/>
                </c:ext>
              </c:extLst>
            </c:dLbl>
            <c:dLbl>
              <c:idx val="1"/>
              <c:layout>
                <c:manualLayout>
                  <c:x val="0.1244802432537806"/>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8C-4A55-ACDE-CFBFCD0E1CC5}"/>
                </c:ext>
              </c:extLst>
            </c:dLbl>
            <c:dLbl>
              <c:idx val="2"/>
              <c:layout>
                <c:manualLayout>
                  <c:x val="0.33747977059913864"/>
                  <c:y val="3.57600458056296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8C-4A55-ACDE-CFBFCD0E1CC5}"/>
                </c:ext>
              </c:extLst>
            </c:dLbl>
            <c:dLbl>
              <c:idx val="3"/>
              <c:layout>
                <c:manualLayout>
                  <c:x val="0.1134153327423334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8C-4A55-ACDE-CFBFCD0E1CC5}"/>
                </c:ext>
              </c:extLst>
            </c:dLbl>
            <c:dLbl>
              <c:idx val="4"/>
              <c:layout>
                <c:manualLayout>
                  <c:x val="4.4259642045788694E-2"/>
                  <c:y val="4.5415258167863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8C-4A55-ACDE-CFBFCD0E1CC5}"/>
                </c:ext>
              </c:extLst>
            </c:dLbl>
            <c:dLbl>
              <c:idx val="5"/>
              <c:layout>
                <c:manualLayout>
                  <c:x val="4.7025869673650481E-2"/>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8C-4A55-ACDE-CFBFCD0E1CC5}"/>
                </c:ext>
              </c:extLst>
            </c:dLbl>
            <c:spPr>
              <a:noFill/>
              <a:ln>
                <a:noFill/>
              </a:ln>
              <a:effectLst/>
            </c:spPr>
            <c:txPr>
              <a:bodyPr wrap="square" lIns="38100" tIns="19050" rIns="38100" bIns="19050" anchor="ctr">
                <a:spAutoFit/>
              </a:bodyPr>
              <a:lstStyle/>
              <a:p>
                <a:pPr>
                  <a:defRPr sz="6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'Fondos de Ahorro'!$C$25:$C$39</c:f>
              <c:strCache>
                <c:ptCount val="3"/>
                <c:pt idx="0">
                  <c:v>Entrada Apartamento</c:v>
                </c:pt>
                <c:pt idx="1">
                  <c:v>Carro Nuevo</c:v>
                </c:pt>
                <c:pt idx="2">
                  <c:v>Boda</c:v>
                </c:pt>
              </c:strCache>
            </c:strRef>
          </c:cat>
          <c:val>
            <c:numRef>
              <c:f>'Fondos de Ahorro'!$E$25:$E$39</c:f>
              <c:numCache>
                <c:formatCode>[$$]#,##0</c:formatCode>
                <c:ptCount val="15"/>
                <c:pt idx="0">
                  <c:v>4000</c:v>
                </c:pt>
                <c:pt idx="1">
                  <c:v>1500</c:v>
                </c:pt>
                <c:pt idx="2">
                  <c:v>5000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7CE-CD4E-8934-CB92400CC248}"/>
            </c:ext>
          </c:extLst>
        </c:ser>
        <c:dLbls>
          <c:dLblPos val="ctr"/>
          <c:showLegendKey val="0"/>
          <c:showVal val="1"/>
          <c:showCatName val="0"/>
          <c:showSerName val="0"/>
          <c:showPercent val="0"/>
          <c:showBubbleSize val="0"/>
        </c:dLbls>
        <c:gapWidth val="100"/>
        <c:overlap val="100"/>
        <c:axId val="884135655"/>
        <c:axId val="1774521920"/>
      </c:barChart>
      <c:catAx>
        <c:axId val="884135655"/>
        <c:scaling>
          <c:orientation val="maxMin"/>
        </c:scaling>
        <c:delete val="0"/>
        <c:axPos val="l"/>
        <c:title>
          <c:tx>
            <c:rich>
              <a:bodyPr/>
              <a:lstStyle/>
              <a:p>
                <a:pPr>
                  <a:defRPr/>
                </a:pPr>
                <a:endParaRPr lang="fr-FR"/>
              </a:p>
            </c:rich>
          </c:tx>
          <c:overlay val="0"/>
        </c:title>
        <c:numFmt formatCode="General" sourceLinked="1"/>
        <c:majorTickMark val="none"/>
        <c:minorTickMark val="none"/>
        <c:tickLblPos val="nextTo"/>
        <c:txPr>
          <a:bodyPr/>
          <a:lstStyle/>
          <a:p>
            <a:pPr>
              <a:defRPr sz="700"/>
            </a:pPr>
            <a:endParaRPr lang="en-US"/>
          </a:p>
        </c:txPr>
        <c:crossAx val="1774521920"/>
        <c:crosses val="autoZero"/>
        <c:auto val="1"/>
        <c:lblAlgn val="ctr"/>
        <c:lblOffset val="100"/>
        <c:noMultiLvlLbl val="1"/>
      </c:catAx>
      <c:valAx>
        <c:axId val="1774521920"/>
        <c:scaling>
          <c:orientation val="minMax"/>
          <c:max val="5000"/>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fr-FR"/>
              </a:p>
            </c:rich>
          </c:tx>
          <c:overlay val="0"/>
        </c:title>
        <c:numFmt formatCode="[$$]#,##0" sourceLinked="1"/>
        <c:majorTickMark val="none"/>
        <c:minorTickMark val="none"/>
        <c:tickLblPos val="nextTo"/>
        <c:spPr>
          <a:ln/>
        </c:spPr>
        <c:crossAx val="884135655"/>
        <c:crosses val="max"/>
        <c:crossBetween val="between"/>
        <c:majorUnit val="1500"/>
        <c:minorUnit val="1000"/>
      </c:valAx>
    </c:plotArea>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r>
              <a:rPr lang="en-US"/>
              <a:t>RESUMEN DE DUEDAS</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0.15618919286548796"/>
          <c:y val="0.12682963869818648"/>
          <c:w val="0.50610377778353099"/>
          <c:h val="0.82031657453669138"/>
        </c:manualLayout>
      </c:layout>
      <c:doughnutChart>
        <c:varyColors val="1"/>
        <c:ser>
          <c:idx val="0"/>
          <c:order val="0"/>
          <c:spPr>
            <a:scene3d>
              <a:camera prst="orthographicFront"/>
              <a:lightRig rig="brightRoom" dir="t"/>
            </a:scene3d>
            <a:sp3d prstMaterial="flat">
              <a:bevelT w="0" h="0" prst="angle"/>
              <a:contourClr>
                <a:srgbClr val="000000"/>
              </a:contourClr>
            </a:sp3d>
          </c:spPr>
          <c:dPt>
            <c:idx val="0"/>
            <c:bubble3D val="0"/>
            <c:spPr>
              <a:solidFill>
                <a:schemeClr val="tx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1-C2C8-534D-871B-C6D2C88B0F60}"/>
              </c:ext>
            </c:extLst>
          </c:dPt>
          <c:dPt>
            <c:idx val="1"/>
            <c:bubble3D val="0"/>
            <c:spPr>
              <a:solidFill>
                <a:schemeClr val="tx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3-C2C8-534D-871B-C6D2C88B0F60}"/>
              </c:ext>
            </c:extLst>
          </c:dPt>
          <c:dPt>
            <c:idx val="2"/>
            <c:bubble3D val="0"/>
            <c:spPr>
              <a:solidFill>
                <a:srgbClr val="FFD8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5-C2C8-534D-871B-C6D2C88B0F60}"/>
              </c:ext>
            </c:extLst>
          </c:dPt>
          <c:dPt>
            <c:idx val="3"/>
            <c:bubble3D val="0"/>
            <c:spPr>
              <a:solidFill>
                <a:srgbClr val="002F4A"/>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7-C2C8-534D-871B-C6D2C88B0F60}"/>
              </c:ext>
            </c:extLst>
          </c:dPt>
          <c:dPt>
            <c:idx val="4"/>
            <c:bubble3D val="0"/>
            <c:spPr>
              <a:solidFill>
                <a:srgbClr val="FFA3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9-C2C8-534D-871B-C6D2C88B0F60}"/>
              </c:ext>
            </c:extLst>
          </c:dPt>
          <c:dPt>
            <c:idx val="5"/>
            <c:bubble3D val="0"/>
            <c:spPr>
              <a:solidFill>
                <a:srgbClr val="D7C2B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B-C2C8-534D-871B-C6D2C88B0F60}"/>
              </c:ext>
            </c:extLst>
          </c:dPt>
          <c:dPt>
            <c:idx val="6"/>
            <c:bubble3D val="0"/>
            <c:spPr>
              <a:solidFill>
                <a:srgbClr val="E6DAD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D-C2C8-534D-871B-C6D2C88B0F60}"/>
              </c:ext>
            </c:extLst>
          </c:dPt>
          <c:dPt>
            <c:idx val="7"/>
            <c:bubble3D val="0"/>
            <c:spPr>
              <a:solidFill>
                <a:srgbClr val="EFE6E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F-C2C8-534D-871B-C6D2C88B0F60}"/>
              </c:ext>
            </c:extLst>
          </c:dPt>
          <c:dPt>
            <c:idx val="8"/>
            <c:bubble3D val="0"/>
            <c:spPr>
              <a:solidFill>
                <a:srgbClr val="F6F2EF"/>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1-C2C8-534D-871B-C6D2C88B0F60}"/>
              </c:ext>
            </c:extLst>
          </c:dPt>
          <c:dPt>
            <c:idx val="9"/>
            <c:bubble3D val="0"/>
            <c:spPr>
              <a:solidFill>
                <a:srgbClr val="F9F9F9"/>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3-C2C8-534D-871B-C6D2C88B0F60}"/>
              </c:ext>
            </c:extLst>
          </c:dPt>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Lato" panose="020F0502020204030203" pitchFamily="34" charset="0"/>
                    <a:ea typeface="Lato" panose="020F0502020204030203" pitchFamily="34" charset="0"/>
                    <a:cs typeface="Lato" panose="020F0502020204030203"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('Bola de Nieve (Deudas)'!$D$21,'Bola de Nieve (Deudas)'!$F$21,'Bola de Nieve (Deudas)'!$H$21,'Bola de Nieve (Deudas)'!$J$21,'Bola de Nieve (Deudas)'!$L$21,'Bola de Nieve (Deudas)'!$N$21,'Bola de Nieve (Deudas)'!$P$21,'Bola de Nieve (Deudas)'!$R$21,'Bola de Nieve (Deudas)'!$T$21,'Bola de Nieve (Deudas)'!$V$21)</c:f>
              <c:strCache>
                <c:ptCount val="10"/>
                <c:pt idx="0">
                  <c:v>Tarjeta de Crédito 1</c:v>
                </c:pt>
                <c:pt idx="1">
                  <c:v>Tarjeta de Crédito 2</c:v>
                </c:pt>
                <c:pt idx="2">
                  <c:v>Carro</c:v>
                </c:pt>
                <c:pt idx="3">
                  <c:v>Universidad</c:v>
                </c:pt>
                <c:pt idx="4">
                  <c:v>Casa</c:v>
                </c:pt>
                <c:pt idx="5">
                  <c:v>Viaje</c:v>
                </c:pt>
                <c:pt idx="6">
                  <c:v>Apartamento</c:v>
                </c:pt>
                <c:pt idx="7">
                  <c:v>Viaje 2</c:v>
                </c:pt>
                <c:pt idx="8">
                  <c:v>Carro 2</c:v>
                </c:pt>
                <c:pt idx="9">
                  <c:v>Tecnología</c:v>
                </c:pt>
              </c:strCache>
            </c:strRef>
          </c:cat>
          <c:val>
            <c:numRef>
              <c:f>('Bola de Nieve (Deudas)'!$D$22,'Bola de Nieve (Deudas)'!$F$22,'Bola de Nieve (Deudas)'!$H$22,'Bola de Nieve (Deudas)'!$J$22,'Bola de Nieve (Deudas)'!$L$22,'Bola de Nieve (Deudas)'!$N$22,'Bola de Nieve (Deudas)'!$P$22,'Bola de Nieve (Deudas)'!$R$22,'Bola de Nieve (Deudas)'!$T$22,'Bola de Nieve (Deudas)'!$V$22)</c:f>
              <c:numCache>
                <c:formatCode>[$$]#,##0</c:formatCode>
                <c:ptCount val="10"/>
                <c:pt idx="0">
                  <c:v>10000</c:v>
                </c:pt>
                <c:pt idx="1">
                  <c:v>12000</c:v>
                </c:pt>
                <c:pt idx="2">
                  <c:v>20000</c:v>
                </c:pt>
                <c:pt idx="3">
                  <c:v>50000</c:v>
                </c:pt>
                <c:pt idx="4">
                  <c:v>100000</c:v>
                </c:pt>
              </c:numCache>
            </c:numRef>
          </c:val>
          <c:extLst>
            <c:ext xmlns:c16="http://schemas.microsoft.com/office/drawing/2014/chart" uri="{C3380CC4-5D6E-409C-BE32-E72D297353CC}">
              <c16:uniqueId val="{00000000-A827-F542-9D54-C004766F08B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1932073948872588"/>
          <c:y val="0.20603088879726589"/>
          <c:w val="0.26502222600292347"/>
          <c:h val="0.6746025666729500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Feb!$B$47:$B$51</c:f>
              <c:strCache>
                <c:ptCount val="5"/>
                <c:pt idx="0">
                  <c:v>Resumen de Ingresos</c:v>
                </c:pt>
                <c:pt idx="1">
                  <c:v>Facturas</c:v>
                </c:pt>
                <c:pt idx="2">
                  <c:v>Resumen de Gastos</c:v>
                </c:pt>
                <c:pt idx="3">
                  <c:v>Ahorro</c:v>
                </c:pt>
                <c:pt idx="4">
                  <c:v>Deudas</c:v>
                </c:pt>
              </c:strCache>
            </c:strRef>
          </c:cat>
          <c:val>
            <c:numRef>
              <c:f>Feb!$D$47:$D$51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8C0-42E6-B043-93FC43E4DA64}"/>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8C0-42E6-B043-93FC43E4DA64}"/>
              </c:ext>
            </c:extLst>
          </c:dPt>
          <c:cat>
            <c:strRef>
              <c:f>Feb!$B$47:$B$51</c:f>
              <c:strCache>
                <c:ptCount val="5"/>
                <c:pt idx="0">
                  <c:v>Resumen de Ingresos</c:v>
                </c:pt>
                <c:pt idx="1">
                  <c:v>Facturas</c:v>
                </c:pt>
                <c:pt idx="2">
                  <c:v>Resumen de Gastos</c:v>
                </c:pt>
                <c:pt idx="3">
                  <c:v>Ahorro</c:v>
                </c:pt>
                <c:pt idx="4">
                  <c:v>Deudas</c:v>
                </c:pt>
              </c:strCache>
            </c:strRef>
          </c:cat>
          <c:val>
            <c:numRef>
              <c:f>Feb!$E$47:$E$51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8C0-42E6-B043-93FC43E4DA64}"/>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B695-4AB9-A974-0FEC4CE606EE}"/>
              </c:ext>
            </c:extLst>
          </c:dPt>
          <c:dPt>
            <c:idx val="1"/>
            <c:bubble3D val="0"/>
            <c:spPr>
              <a:solidFill>
                <a:schemeClr val="accent5"/>
              </a:solidFill>
              <a:ln>
                <a:noFill/>
              </a:ln>
              <a:effectLst/>
            </c:spPr>
            <c:extLst>
              <c:ext xmlns:c16="http://schemas.microsoft.com/office/drawing/2014/chart" uri="{C3380CC4-5D6E-409C-BE32-E72D297353CC}">
                <c16:uniqueId val="{00000003-B695-4AB9-A974-0FEC4CE606EE}"/>
              </c:ext>
            </c:extLst>
          </c:dPt>
          <c:dPt>
            <c:idx val="2"/>
            <c:bubble3D val="0"/>
            <c:spPr>
              <a:solidFill>
                <a:schemeClr val="accent4"/>
              </a:solidFill>
              <a:ln>
                <a:noFill/>
              </a:ln>
              <a:effectLst/>
            </c:spPr>
            <c:extLst>
              <c:ext xmlns:c16="http://schemas.microsoft.com/office/drawing/2014/chart" uri="{C3380CC4-5D6E-409C-BE32-E72D297353CC}">
                <c16:uniqueId val="{00000005-B695-4AB9-A974-0FEC4CE606E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B695-4AB9-A974-0FEC4CE606E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B695-4AB9-A974-0FEC4CE606E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B695-4AB9-A974-0FEC4CE606E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B695-4AB9-A974-0FEC4CE606E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B695-4AB9-A974-0FEC4CE606E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B695-4AB9-A974-0FEC4CE606E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B695-4AB9-A974-0FEC4CE606E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B695-4AB9-A974-0FEC4CE606E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B695-4AB9-A974-0FEC4CE606E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B695-4AB9-A974-0FEC4CE606E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B695-4AB9-A974-0FEC4CE606E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B695-4AB9-A974-0FEC4CE606E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B695-4AB9-A974-0FEC4CE606E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B695-4AB9-A974-0FEC4CE606EE}"/>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B695-4AB9-A974-0FEC4CE606EE}"/>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B695-4AB9-A974-0FEC4CE606EE}"/>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B695-4AB9-A974-0FEC4CE606EE}"/>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B695-4AB9-A974-0FEC4CE606EE}"/>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B695-4AB9-A974-0FEC4CE606EE}"/>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B695-4AB9-A974-0FEC4CE606EE}"/>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B695-4AB9-A974-0FEC4CE606EE}"/>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B695-4AB9-A974-0FEC4CE606EE}"/>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B695-4AB9-A974-0FEC4CE606EE}"/>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B695-4AB9-A974-0FEC4CE606EE}"/>
              </c:ext>
            </c:extLst>
          </c:dPt>
          <c:dPt>
            <c:idx val="27"/>
            <c:bubble3D val="0"/>
            <c:spPr>
              <a:solidFill>
                <a:schemeClr val="accent6"/>
              </a:solidFill>
              <a:ln>
                <a:noFill/>
              </a:ln>
              <a:effectLst/>
            </c:spPr>
            <c:extLst>
              <c:ext xmlns:c16="http://schemas.microsoft.com/office/drawing/2014/chart" uri="{C3380CC4-5D6E-409C-BE32-E72D297353CC}">
                <c16:uniqueId val="{00000037-B695-4AB9-A974-0FEC4CE606EE}"/>
              </c:ext>
            </c:extLst>
          </c:dPt>
          <c:dPt>
            <c:idx val="28"/>
            <c:bubble3D val="0"/>
            <c:spPr>
              <a:solidFill>
                <a:schemeClr val="accent5"/>
              </a:solidFill>
              <a:ln>
                <a:noFill/>
              </a:ln>
              <a:effectLst/>
            </c:spPr>
            <c:extLst>
              <c:ext xmlns:c16="http://schemas.microsoft.com/office/drawing/2014/chart" uri="{C3380CC4-5D6E-409C-BE32-E72D297353CC}">
                <c16:uniqueId val="{00000039-B695-4AB9-A974-0FEC4CE606EE}"/>
              </c:ext>
            </c:extLst>
          </c:dPt>
          <c:dPt>
            <c:idx val="29"/>
            <c:bubble3D val="0"/>
            <c:spPr>
              <a:solidFill>
                <a:schemeClr val="accent4"/>
              </a:solidFill>
              <a:ln>
                <a:noFill/>
              </a:ln>
              <a:effectLst/>
            </c:spPr>
            <c:extLst>
              <c:ext xmlns:c16="http://schemas.microsoft.com/office/drawing/2014/chart" uri="{C3380CC4-5D6E-409C-BE32-E72D297353CC}">
                <c16:uniqueId val="{0000003B-B695-4AB9-A974-0FEC4CE606EE}"/>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B695-4AB9-A974-0FEC4CE606EE}"/>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B695-4AB9-A974-0FEC4CE606EE}"/>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B695-4AB9-A974-0FEC4CE606EE}"/>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B695-4AB9-A974-0FEC4CE606EE}"/>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B695-4AB9-A974-0FEC4CE606EE}"/>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B695-4AB9-A974-0FEC4CE606EE}"/>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B695-4AB9-A974-0FEC4CE606EE}"/>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B695-4AB9-A974-0FEC4CE606EE}"/>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B695-4AB9-A974-0FEC4CE606EE}"/>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B695-4AB9-A974-0FEC4CE606EE}"/>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B695-4AB9-A974-0FEC4CE606EE}"/>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B695-4AB9-A974-0FEC4CE606EE}"/>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B695-4AB9-A974-0FEC4CE606EE}"/>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B695-4AB9-A974-0FEC4CE606EE}"/>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B695-4AB9-A974-0FEC4CE606EE}"/>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B695-4AB9-A974-0FEC4CE606EE}"/>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B695-4AB9-A974-0FEC4CE606EE}"/>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B695-4AB9-A974-0FEC4CE606EE}"/>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B695-4AB9-A974-0FEC4CE606EE}"/>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B695-4AB9-A974-0FEC4CE606E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95-4AB9-A974-0FEC4CE606E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695-4AB9-A974-0FEC4CE606E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695-4AB9-A974-0FEC4CE606E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95-4AB9-A974-0FEC4CE606E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B695-4AB9-A974-0FEC4CE606E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B695-4AB9-A974-0FEC4CE606E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B695-4AB9-A974-0FEC4CE606E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Feb!$M$22:$M$51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Feb!$O$22:$O$51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B695-4AB9-A974-0FEC4CE606E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E5D-47DC-8F09-CCF1ECB8F99D}"/>
              </c:ext>
            </c:extLst>
          </c:dPt>
          <c:dPt>
            <c:idx val="1"/>
            <c:bubble3D val="0"/>
            <c:spPr>
              <a:solidFill>
                <a:srgbClr val="FFD800"/>
              </a:solidFill>
            </c:spPr>
            <c:extLst>
              <c:ext xmlns:c16="http://schemas.microsoft.com/office/drawing/2014/chart" uri="{C3380CC4-5D6E-409C-BE32-E72D297353CC}">
                <c16:uniqueId val="{00000003-6E5D-47DC-8F09-CCF1ECB8F99D}"/>
              </c:ext>
            </c:extLst>
          </c:dPt>
          <c:dPt>
            <c:idx val="2"/>
            <c:bubble3D val="0"/>
            <c:spPr>
              <a:solidFill>
                <a:srgbClr val="FFA300"/>
              </a:solidFill>
            </c:spPr>
            <c:extLst>
              <c:ext xmlns:c16="http://schemas.microsoft.com/office/drawing/2014/chart" uri="{C3380CC4-5D6E-409C-BE32-E72D297353CC}">
                <c16:uniqueId val="{00000005-6E5D-47DC-8F09-CCF1ECB8F99D}"/>
              </c:ext>
            </c:extLst>
          </c:dPt>
          <c:dPt>
            <c:idx val="3"/>
            <c:bubble3D val="0"/>
            <c:spPr>
              <a:solidFill>
                <a:srgbClr val="C00000"/>
              </a:solidFill>
            </c:spPr>
            <c:extLst>
              <c:ext xmlns:c16="http://schemas.microsoft.com/office/drawing/2014/chart" uri="{C3380CC4-5D6E-409C-BE32-E72D297353CC}">
                <c16:uniqueId val="{00000007-6E5D-47DC-8F09-CCF1ECB8F99D}"/>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Mar!$B$47:$B$51</c:f>
              <c:strCache>
                <c:ptCount val="5"/>
                <c:pt idx="0">
                  <c:v>Resumen de Ingresos</c:v>
                </c:pt>
                <c:pt idx="1">
                  <c:v>Facturas</c:v>
                </c:pt>
                <c:pt idx="2">
                  <c:v>Resumen de Gastos</c:v>
                </c:pt>
                <c:pt idx="3">
                  <c:v>Ahorro</c:v>
                </c:pt>
                <c:pt idx="4">
                  <c:v>Deudas</c:v>
                </c:pt>
              </c:strCache>
            </c:strRef>
          </c:cat>
          <c:val>
            <c:numRef>
              <c:f>Mar!$E$47:$E$51</c:f>
              <c:numCache>
                <c:formatCode>[$$]#,##0</c:formatCode>
                <c:ptCount val="5"/>
                <c:pt idx="0">
                  <c:v>5900</c:v>
                </c:pt>
                <c:pt idx="1">
                  <c:v>2120</c:v>
                </c:pt>
                <c:pt idx="2">
                  <c:v>1230</c:v>
                </c:pt>
                <c:pt idx="3">
                  <c:v>750</c:v>
                </c:pt>
                <c:pt idx="4">
                  <c:v>1200</c:v>
                </c:pt>
              </c:numCache>
            </c:numRef>
          </c:val>
          <c:extLst>
            <c:ext xmlns:c16="http://schemas.microsoft.com/office/drawing/2014/chart" uri="{C3380CC4-5D6E-409C-BE32-E72D297353CC}">
              <c16:uniqueId val="{00000008-6E5D-47DC-8F09-CCF1ECB8F99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Mar!$B$47:$B$51</c:f>
              <c:strCache>
                <c:ptCount val="5"/>
                <c:pt idx="0">
                  <c:v>Resumen de Ingresos</c:v>
                </c:pt>
                <c:pt idx="1">
                  <c:v>Facturas</c:v>
                </c:pt>
                <c:pt idx="2">
                  <c:v>Resumen de Gastos</c:v>
                </c:pt>
                <c:pt idx="3">
                  <c:v>Ahorro</c:v>
                </c:pt>
                <c:pt idx="4">
                  <c:v>Deudas</c:v>
                </c:pt>
              </c:strCache>
            </c:strRef>
          </c:cat>
          <c:val>
            <c:numRef>
              <c:f>Mar!$D$47:$D$51</c:f>
              <c:numCache>
                <c:formatCode>[$$]#,##0</c:formatCode>
                <c:ptCount val="5"/>
                <c:pt idx="0">
                  <c:v>5300</c:v>
                </c:pt>
                <c:pt idx="1">
                  <c:v>2120</c:v>
                </c:pt>
                <c:pt idx="2">
                  <c:v>1830</c:v>
                </c:pt>
                <c:pt idx="3">
                  <c:v>550</c:v>
                </c:pt>
                <c:pt idx="4">
                  <c:v>1100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9F2-4C1F-8BEB-8E74787E54B1}"/>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29F2-4C1F-8BEB-8E74787E54B1}"/>
              </c:ext>
            </c:extLst>
          </c:dPt>
          <c:cat>
            <c:strRef>
              <c:f>Mar!$B$47:$B$51</c:f>
              <c:strCache>
                <c:ptCount val="5"/>
                <c:pt idx="0">
                  <c:v>Resumen de Ingresos</c:v>
                </c:pt>
                <c:pt idx="1">
                  <c:v>Facturas</c:v>
                </c:pt>
                <c:pt idx="2">
                  <c:v>Resumen de Gastos</c:v>
                </c:pt>
                <c:pt idx="3">
                  <c:v>Ahorro</c:v>
                </c:pt>
                <c:pt idx="4">
                  <c:v>Deudas</c:v>
                </c:pt>
              </c:strCache>
            </c:strRef>
          </c:cat>
          <c:val>
            <c:numRef>
              <c:f>Mar!$E$47:$E$51</c:f>
              <c:numCache>
                <c:formatCode>[$$]#,##0</c:formatCode>
                <c:ptCount val="5"/>
                <c:pt idx="0">
                  <c:v>5900</c:v>
                </c:pt>
                <c:pt idx="1">
                  <c:v>2120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29F2-4C1F-8BEB-8E74787E54B1}"/>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9E05-45F5-883C-BBEC870A1B86}"/>
              </c:ext>
            </c:extLst>
          </c:dPt>
          <c:dPt>
            <c:idx val="1"/>
            <c:bubble3D val="0"/>
            <c:spPr>
              <a:solidFill>
                <a:schemeClr val="accent5"/>
              </a:solidFill>
              <a:ln>
                <a:noFill/>
              </a:ln>
              <a:effectLst/>
            </c:spPr>
            <c:extLst>
              <c:ext xmlns:c16="http://schemas.microsoft.com/office/drawing/2014/chart" uri="{C3380CC4-5D6E-409C-BE32-E72D297353CC}">
                <c16:uniqueId val="{00000003-9E05-45F5-883C-BBEC870A1B86}"/>
              </c:ext>
            </c:extLst>
          </c:dPt>
          <c:dPt>
            <c:idx val="2"/>
            <c:bubble3D val="0"/>
            <c:spPr>
              <a:solidFill>
                <a:schemeClr val="accent4"/>
              </a:solidFill>
              <a:ln>
                <a:noFill/>
              </a:ln>
              <a:effectLst/>
            </c:spPr>
            <c:extLst>
              <c:ext xmlns:c16="http://schemas.microsoft.com/office/drawing/2014/chart" uri="{C3380CC4-5D6E-409C-BE32-E72D297353CC}">
                <c16:uniqueId val="{00000005-9E05-45F5-883C-BBEC870A1B86}"/>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9E05-45F5-883C-BBEC870A1B86}"/>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9E05-45F5-883C-BBEC870A1B86}"/>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9E05-45F5-883C-BBEC870A1B86}"/>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9E05-45F5-883C-BBEC870A1B86}"/>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9E05-45F5-883C-BBEC870A1B86}"/>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9E05-45F5-883C-BBEC870A1B86}"/>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9E05-45F5-883C-BBEC870A1B86}"/>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9E05-45F5-883C-BBEC870A1B86}"/>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9E05-45F5-883C-BBEC870A1B86}"/>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9E05-45F5-883C-BBEC870A1B86}"/>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9E05-45F5-883C-BBEC870A1B86}"/>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9E05-45F5-883C-BBEC870A1B86}"/>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9E05-45F5-883C-BBEC870A1B86}"/>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9E05-45F5-883C-BBEC870A1B86}"/>
              </c:ext>
            </c:extLst>
          </c:dPt>
          <c:dPt>
            <c:idx val="17"/>
            <c:bubble3D val="0"/>
            <c:spPr>
              <a:solidFill>
                <a:schemeClr val="accent4">
                  <a:lumMod val="50000"/>
                </a:schemeClr>
              </a:solidFill>
              <a:ln>
                <a:noFill/>
              </a:ln>
              <a:effectLst/>
            </c:spPr>
            <c:extLst>
              <c:ext xmlns:c16="http://schemas.microsoft.com/office/drawing/2014/chart" uri="{C3380CC4-5D6E-409C-BE32-E72D297353CC}">
                <c16:uniqueId val="{00000023-9E05-45F5-883C-BBEC870A1B86}"/>
              </c:ext>
            </c:extLst>
          </c:dPt>
          <c:dPt>
            <c:idx val="18"/>
            <c:bubble3D val="0"/>
            <c:spPr>
              <a:solidFill>
                <a:schemeClr val="accent6">
                  <a:lumMod val="70000"/>
                  <a:lumOff val="30000"/>
                </a:schemeClr>
              </a:solidFill>
              <a:ln>
                <a:noFill/>
              </a:ln>
              <a:effectLst/>
            </c:spPr>
            <c:extLst>
              <c:ext xmlns:c16="http://schemas.microsoft.com/office/drawing/2014/chart" uri="{C3380CC4-5D6E-409C-BE32-E72D297353CC}">
                <c16:uniqueId val="{00000025-9E05-45F5-883C-BBEC870A1B86}"/>
              </c:ext>
            </c:extLst>
          </c:dPt>
          <c:dPt>
            <c:idx val="19"/>
            <c:bubble3D val="0"/>
            <c:spPr>
              <a:solidFill>
                <a:schemeClr val="accent5">
                  <a:lumMod val="70000"/>
                  <a:lumOff val="30000"/>
                </a:schemeClr>
              </a:solidFill>
              <a:ln>
                <a:noFill/>
              </a:ln>
              <a:effectLst/>
            </c:spPr>
            <c:extLst>
              <c:ext xmlns:c16="http://schemas.microsoft.com/office/drawing/2014/chart" uri="{C3380CC4-5D6E-409C-BE32-E72D297353CC}">
                <c16:uniqueId val="{00000027-9E05-45F5-883C-BBEC870A1B86}"/>
              </c:ext>
            </c:extLst>
          </c:dPt>
          <c:dPt>
            <c:idx val="20"/>
            <c:bubble3D val="0"/>
            <c:spPr>
              <a:solidFill>
                <a:schemeClr val="accent4">
                  <a:lumMod val="70000"/>
                  <a:lumOff val="30000"/>
                </a:schemeClr>
              </a:solidFill>
              <a:ln>
                <a:noFill/>
              </a:ln>
              <a:effectLst/>
            </c:spPr>
            <c:extLst>
              <c:ext xmlns:c16="http://schemas.microsoft.com/office/drawing/2014/chart" uri="{C3380CC4-5D6E-409C-BE32-E72D297353CC}">
                <c16:uniqueId val="{00000029-9E05-45F5-883C-BBEC870A1B86}"/>
              </c:ext>
            </c:extLst>
          </c:dPt>
          <c:dPt>
            <c:idx val="21"/>
            <c:bubble3D val="0"/>
            <c:spPr>
              <a:solidFill>
                <a:schemeClr val="accent6">
                  <a:lumMod val="70000"/>
                </a:schemeClr>
              </a:solidFill>
              <a:ln>
                <a:noFill/>
              </a:ln>
              <a:effectLst/>
            </c:spPr>
            <c:extLst>
              <c:ext xmlns:c16="http://schemas.microsoft.com/office/drawing/2014/chart" uri="{C3380CC4-5D6E-409C-BE32-E72D297353CC}">
                <c16:uniqueId val="{0000002B-9E05-45F5-883C-BBEC870A1B86}"/>
              </c:ext>
            </c:extLst>
          </c:dPt>
          <c:dPt>
            <c:idx val="22"/>
            <c:bubble3D val="0"/>
            <c:spPr>
              <a:solidFill>
                <a:schemeClr val="accent5">
                  <a:lumMod val="70000"/>
                </a:schemeClr>
              </a:solidFill>
              <a:ln>
                <a:noFill/>
              </a:ln>
              <a:effectLst/>
            </c:spPr>
            <c:extLst>
              <c:ext xmlns:c16="http://schemas.microsoft.com/office/drawing/2014/chart" uri="{C3380CC4-5D6E-409C-BE32-E72D297353CC}">
                <c16:uniqueId val="{0000002D-9E05-45F5-883C-BBEC870A1B86}"/>
              </c:ext>
            </c:extLst>
          </c:dPt>
          <c:dPt>
            <c:idx val="23"/>
            <c:bubble3D val="0"/>
            <c:spPr>
              <a:solidFill>
                <a:schemeClr val="accent4">
                  <a:lumMod val="70000"/>
                </a:schemeClr>
              </a:solidFill>
              <a:ln>
                <a:noFill/>
              </a:ln>
              <a:effectLst/>
            </c:spPr>
            <c:extLst>
              <c:ext xmlns:c16="http://schemas.microsoft.com/office/drawing/2014/chart" uri="{C3380CC4-5D6E-409C-BE32-E72D297353CC}">
                <c16:uniqueId val="{0000002F-9E05-45F5-883C-BBEC870A1B86}"/>
              </c:ext>
            </c:extLst>
          </c:dPt>
          <c:dPt>
            <c:idx val="24"/>
            <c:bubble3D val="0"/>
            <c:spPr>
              <a:solidFill>
                <a:schemeClr val="accent6">
                  <a:lumMod val="50000"/>
                  <a:lumOff val="50000"/>
                </a:schemeClr>
              </a:solidFill>
              <a:ln>
                <a:noFill/>
              </a:ln>
              <a:effectLst/>
            </c:spPr>
            <c:extLst>
              <c:ext xmlns:c16="http://schemas.microsoft.com/office/drawing/2014/chart" uri="{C3380CC4-5D6E-409C-BE32-E72D297353CC}">
                <c16:uniqueId val="{00000031-9E05-45F5-883C-BBEC870A1B86}"/>
              </c:ext>
            </c:extLst>
          </c:dPt>
          <c:dPt>
            <c:idx val="25"/>
            <c:bubble3D val="0"/>
            <c:spPr>
              <a:solidFill>
                <a:schemeClr val="accent5">
                  <a:lumMod val="50000"/>
                  <a:lumOff val="50000"/>
                </a:schemeClr>
              </a:solidFill>
              <a:ln>
                <a:noFill/>
              </a:ln>
              <a:effectLst/>
            </c:spPr>
            <c:extLst>
              <c:ext xmlns:c16="http://schemas.microsoft.com/office/drawing/2014/chart" uri="{C3380CC4-5D6E-409C-BE32-E72D297353CC}">
                <c16:uniqueId val="{00000033-9E05-45F5-883C-BBEC870A1B86}"/>
              </c:ext>
            </c:extLst>
          </c:dPt>
          <c:dPt>
            <c:idx val="26"/>
            <c:bubble3D val="0"/>
            <c:spPr>
              <a:solidFill>
                <a:schemeClr val="accent4">
                  <a:lumMod val="50000"/>
                  <a:lumOff val="50000"/>
                </a:schemeClr>
              </a:solidFill>
              <a:ln>
                <a:noFill/>
              </a:ln>
              <a:effectLst/>
            </c:spPr>
            <c:extLst>
              <c:ext xmlns:c16="http://schemas.microsoft.com/office/drawing/2014/chart" uri="{C3380CC4-5D6E-409C-BE32-E72D297353CC}">
                <c16:uniqueId val="{00000035-9E05-45F5-883C-BBEC870A1B86}"/>
              </c:ext>
            </c:extLst>
          </c:dPt>
          <c:dPt>
            <c:idx val="27"/>
            <c:bubble3D val="0"/>
            <c:spPr>
              <a:solidFill>
                <a:schemeClr val="accent6"/>
              </a:solidFill>
              <a:ln>
                <a:noFill/>
              </a:ln>
              <a:effectLst/>
            </c:spPr>
            <c:extLst>
              <c:ext xmlns:c16="http://schemas.microsoft.com/office/drawing/2014/chart" uri="{C3380CC4-5D6E-409C-BE32-E72D297353CC}">
                <c16:uniqueId val="{00000037-9E05-45F5-883C-BBEC870A1B86}"/>
              </c:ext>
            </c:extLst>
          </c:dPt>
          <c:dPt>
            <c:idx val="28"/>
            <c:bubble3D val="0"/>
            <c:spPr>
              <a:solidFill>
                <a:schemeClr val="accent5"/>
              </a:solidFill>
              <a:ln>
                <a:noFill/>
              </a:ln>
              <a:effectLst/>
            </c:spPr>
            <c:extLst>
              <c:ext xmlns:c16="http://schemas.microsoft.com/office/drawing/2014/chart" uri="{C3380CC4-5D6E-409C-BE32-E72D297353CC}">
                <c16:uniqueId val="{00000039-9E05-45F5-883C-BBEC870A1B86}"/>
              </c:ext>
            </c:extLst>
          </c:dPt>
          <c:dPt>
            <c:idx val="29"/>
            <c:bubble3D val="0"/>
            <c:spPr>
              <a:solidFill>
                <a:schemeClr val="accent4"/>
              </a:solidFill>
              <a:ln>
                <a:noFill/>
              </a:ln>
              <a:effectLst/>
            </c:spPr>
            <c:extLst>
              <c:ext xmlns:c16="http://schemas.microsoft.com/office/drawing/2014/chart" uri="{C3380CC4-5D6E-409C-BE32-E72D297353CC}">
                <c16:uniqueId val="{0000003B-9E05-45F5-883C-BBEC870A1B86}"/>
              </c:ext>
            </c:extLst>
          </c:dPt>
          <c:dPt>
            <c:idx val="30"/>
            <c:bubble3D val="0"/>
            <c:spPr>
              <a:solidFill>
                <a:schemeClr val="accent6">
                  <a:lumMod val="60000"/>
                </a:schemeClr>
              </a:solidFill>
              <a:ln>
                <a:noFill/>
              </a:ln>
              <a:effectLst/>
            </c:spPr>
            <c:extLst>
              <c:ext xmlns:c16="http://schemas.microsoft.com/office/drawing/2014/chart" uri="{C3380CC4-5D6E-409C-BE32-E72D297353CC}">
                <c16:uniqueId val="{0000003D-9E05-45F5-883C-BBEC870A1B86}"/>
              </c:ext>
            </c:extLst>
          </c:dPt>
          <c:dPt>
            <c:idx val="31"/>
            <c:bubble3D val="0"/>
            <c:spPr>
              <a:solidFill>
                <a:schemeClr val="accent5">
                  <a:lumMod val="60000"/>
                </a:schemeClr>
              </a:solidFill>
              <a:ln>
                <a:noFill/>
              </a:ln>
              <a:effectLst/>
            </c:spPr>
            <c:extLst>
              <c:ext xmlns:c16="http://schemas.microsoft.com/office/drawing/2014/chart" uri="{C3380CC4-5D6E-409C-BE32-E72D297353CC}">
                <c16:uniqueId val="{0000003F-9E05-45F5-883C-BBEC870A1B86}"/>
              </c:ext>
            </c:extLst>
          </c:dPt>
          <c:dPt>
            <c:idx val="32"/>
            <c:bubble3D val="0"/>
            <c:spPr>
              <a:solidFill>
                <a:schemeClr val="accent4">
                  <a:lumMod val="60000"/>
                </a:schemeClr>
              </a:solidFill>
              <a:ln>
                <a:noFill/>
              </a:ln>
              <a:effectLst/>
            </c:spPr>
            <c:extLst>
              <c:ext xmlns:c16="http://schemas.microsoft.com/office/drawing/2014/chart" uri="{C3380CC4-5D6E-409C-BE32-E72D297353CC}">
                <c16:uniqueId val="{00000041-9E05-45F5-883C-BBEC870A1B86}"/>
              </c:ext>
            </c:extLst>
          </c:dPt>
          <c:dPt>
            <c:idx val="33"/>
            <c:bubble3D val="0"/>
            <c:spPr>
              <a:solidFill>
                <a:schemeClr val="accent6">
                  <a:lumMod val="80000"/>
                  <a:lumOff val="20000"/>
                </a:schemeClr>
              </a:solidFill>
              <a:ln>
                <a:noFill/>
              </a:ln>
              <a:effectLst/>
            </c:spPr>
            <c:extLst>
              <c:ext xmlns:c16="http://schemas.microsoft.com/office/drawing/2014/chart" uri="{C3380CC4-5D6E-409C-BE32-E72D297353CC}">
                <c16:uniqueId val="{00000043-9E05-45F5-883C-BBEC870A1B86}"/>
              </c:ext>
            </c:extLst>
          </c:dPt>
          <c:dPt>
            <c:idx val="34"/>
            <c:bubble3D val="0"/>
            <c:spPr>
              <a:solidFill>
                <a:schemeClr val="accent5">
                  <a:lumMod val="80000"/>
                  <a:lumOff val="20000"/>
                </a:schemeClr>
              </a:solidFill>
              <a:ln>
                <a:noFill/>
              </a:ln>
              <a:effectLst/>
            </c:spPr>
            <c:extLst>
              <c:ext xmlns:c16="http://schemas.microsoft.com/office/drawing/2014/chart" uri="{C3380CC4-5D6E-409C-BE32-E72D297353CC}">
                <c16:uniqueId val="{00000045-9E05-45F5-883C-BBEC870A1B86}"/>
              </c:ext>
            </c:extLst>
          </c:dPt>
          <c:dPt>
            <c:idx val="35"/>
            <c:bubble3D val="0"/>
            <c:spPr>
              <a:solidFill>
                <a:schemeClr val="accent4">
                  <a:lumMod val="80000"/>
                  <a:lumOff val="20000"/>
                </a:schemeClr>
              </a:solidFill>
              <a:ln>
                <a:noFill/>
              </a:ln>
              <a:effectLst/>
            </c:spPr>
            <c:extLst>
              <c:ext xmlns:c16="http://schemas.microsoft.com/office/drawing/2014/chart" uri="{C3380CC4-5D6E-409C-BE32-E72D297353CC}">
                <c16:uniqueId val="{00000047-9E05-45F5-883C-BBEC870A1B86}"/>
              </c:ext>
            </c:extLst>
          </c:dPt>
          <c:dPt>
            <c:idx val="36"/>
            <c:bubble3D val="0"/>
            <c:spPr>
              <a:solidFill>
                <a:schemeClr val="accent6">
                  <a:lumMod val="80000"/>
                </a:schemeClr>
              </a:solidFill>
              <a:ln>
                <a:noFill/>
              </a:ln>
              <a:effectLst/>
            </c:spPr>
            <c:extLst>
              <c:ext xmlns:c16="http://schemas.microsoft.com/office/drawing/2014/chart" uri="{C3380CC4-5D6E-409C-BE32-E72D297353CC}">
                <c16:uniqueId val="{00000049-9E05-45F5-883C-BBEC870A1B86}"/>
              </c:ext>
            </c:extLst>
          </c:dPt>
          <c:dPt>
            <c:idx val="37"/>
            <c:bubble3D val="0"/>
            <c:spPr>
              <a:solidFill>
                <a:schemeClr val="accent5">
                  <a:lumMod val="80000"/>
                </a:schemeClr>
              </a:solidFill>
              <a:ln>
                <a:noFill/>
              </a:ln>
              <a:effectLst/>
            </c:spPr>
            <c:extLst>
              <c:ext xmlns:c16="http://schemas.microsoft.com/office/drawing/2014/chart" uri="{C3380CC4-5D6E-409C-BE32-E72D297353CC}">
                <c16:uniqueId val="{0000004B-9E05-45F5-883C-BBEC870A1B86}"/>
              </c:ext>
            </c:extLst>
          </c:dPt>
          <c:dPt>
            <c:idx val="38"/>
            <c:bubble3D val="0"/>
            <c:spPr>
              <a:solidFill>
                <a:schemeClr val="accent4">
                  <a:lumMod val="80000"/>
                </a:schemeClr>
              </a:solidFill>
              <a:ln>
                <a:noFill/>
              </a:ln>
              <a:effectLst/>
            </c:spPr>
            <c:extLst>
              <c:ext xmlns:c16="http://schemas.microsoft.com/office/drawing/2014/chart" uri="{C3380CC4-5D6E-409C-BE32-E72D297353CC}">
                <c16:uniqueId val="{0000004D-9E05-45F5-883C-BBEC870A1B86}"/>
              </c:ext>
            </c:extLst>
          </c:dPt>
          <c:dPt>
            <c:idx val="39"/>
            <c:bubble3D val="0"/>
            <c:spPr>
              <a:solidFill>
                <a:schemeClr val="accent6">
                  <a:lumMod val="60000"/>
                  <a:lumOff val="40000"/>
                </a:schemeClr>
              </a:solidFill>
              <a:ln>
                <a:noFill/>
              </a:ln>
              <a:effectLst/>
            </c:spPr>
            <c:extLst>
              <c:ext xmlns:c16="http://schemas.microsoft.com/office/drawing/2014/chart" uri="{C3380CC4-5D6E-409C-BE32-E72D297353CC}">
                <c16:uniqueId val="{0000004F-9E05-45F5-883C-BBEC870A1B86}"/>
              </c:ext>
            </c:extLst>
          </c:dPt>
          <c:dPt>
            <c:idx val="40"/>
            <c:bubble3D val="0"/>
            <c:spPr>
              <a:solidFill>
                <a:schemeClr val="accent5">
                  <a:lumMod val="60000"/>
                  <a:lumOff val="40000"/>
                </a:schemeClr>
              </a:solidFill>
              <a:ln>
                <a:noFill/>
              </a:ln>
              <a:effectLst/>
            </c:spPr>
            <c:extLst>
              <c:ext xmlns:c16="http://schemas.microsoft.com/office/drawing/2014/chart" uri="{C3380CC4-5D6E-409C-BE32-E72D297353CC}">
                <c16:uniqueId val="{00000051-9E05-45F5-883C-BBEC870A1B86}"/>
              </c:ext>
            </c:extLst>
          </c:dPt>
          <c:dPt>
            <c:idx val="41"/>
            <c:bubble3D val="0"/>
            <c:spPr>
              <a:solidFill>
                <a:schemeClr val="accent4">
                  <a:lumMod val="60000"/>
                  <a:lumOff val="40000"/>
                </a:schemeClr>
              </a:solidFill>
              <a:ln>
                <a:noFill/>
              </a:ln>
              <a:effectLst/>
            </c:spPr>
            <c:extLst>
              <c:ext xmlns:c16="http://schemas.microsoft.com/office/drawing/2014/chart" uri="{C3380CC4-5D6E-409C-BE32-E72D297353CC}">
                <c16:uniqueId val="{00000053-9E05-45F5-883C-BBEC870A1B86}"/>
              </c:ext>
            </c:extLst>
          </c:dPt>
          <c:dPt>
            <c:idx val="42"/>
            <c:bubble3D val="0"/>
            <c:spPr>
              <a:solidFill>
                <a:schemeClr val="accent6">
                  <a:lumMod val="50000"/>
                </a:schemeClr>
              </a:solidFill>
              <a:ln>
                <a:noFill/>
              </a:ln>
              <a:effectLst/>
            </c:spPr>
            <c:extLst>
              <c:ext xmlns:c16="http://schemas.microsoft.com/office/drawing/2014/chart" uri="{C3380CC4-5D6E-409C-BE32-E72D297353CC}">
                <c16:uniqueId val="{00000055-9E05-45F5-883C-BBEC870A1B86}"/>
              </c:ext>
            </c:extLst>
          </c:dPt>
          <c:dPt>
            <c:idx val="43"/>
            <c:bubble3D val="0"/>
            <c:spPr>
              <a:solidFill>
                <a:schemeClr val="accent5">
                  <a:lumMod val="50000"/>
                </a:schemeClr>
              </a:solidFill>
              <a:ln>
                <a:noFill/>
              </a:ln>
              <a:effectLst/>
            </c:spPr>
            <c:extLst>
              <c:ext xmlns:c16="http://schemas.microsoft.com/office/drawing/2014/chart" uri="{C3380CC4-5D6E-409C-BE32-E72D297353CC}">
                <c16:uniqueId val="{00000057-9E05-45F5-883C-BBEC870A1B86}"/>
              </c:ext>
            </c:extLst>
          </c:dPt>
          <c:dPt>
            <c:idx val="44"/>
            <c:bubble3D val="0"/>
            <c:spPr>
              <a:solidFill>
                <a:schemeClr val="accent4">
                  <a:lumMod val="50000"/>
                </a:schemeClr>
              </a:solidFill>
              <a:ln>
                <a:noFill/>
              </a:ln>
              <a:effectLst/>
            </c:spPr>
            <c:extLst>
              <c:ext xmlns:c16="http://schemas.microsoft.com/office/drawing/2014/chart" uri="{C3380CC4-5D6E-409C-BE32-E72D297353CC}">
                <c16:uniqueId val="{00000059-9E05-45F5-883C-BBEC870A1B86}"/>
              </c:ext>
            </c:extLst>
          </c:dPt>
          <c:dPt>
            <c:idx val="45"/>
            <c:bubble3D val="0"/>
            <c:spPr>
              <a:solidFill>
                <a:schemeClr val="accent6">
                  <a:lumMod val="70000"/>
                  <a:lumOff val="30000"/>
                </a:schemeClr>
              </a:solidFill>
              <a:ln>
                <a:noFill/>
              </a:ln>
              <a:effectLst/>
            </c:spPr>
            <c:extLst>
              <c:ext xmlns:c16="http://schemas.microsoft.com/office/drawing/2014/chart" uri="{C3380CC4-5D6E-409C-BE32-E72D297353CC}">
                <c16:uniqueId val="{0000005B-9E05-45F5-883C-BBEC870A1B86}"/>
              </c:ext>
            </c:extLst>
          </c:dPt>
          <c:dPt>
            <c:idx val="46"/>
            <c:bubble3D val="0"/>
            <c:spPr>
              <a:solidFill>
                <a:schemeClr val="accent5">
                  <a:lumMod val="70000"/>
                  <a:lumOff val="30000"/>
                </a:schemeClr>
              </a:solidFill>
              <a:ln>
                <a:noFill/>
              </a:ln>
              <a:effectLst/>
            </c:spPr>
            <c:extLst>
              <c:ext xmlns:c16="http://schemas.microsoft.com/office/drawing/2014/chart" uri="{C3380CC4-5D6E-409C-BE32-E72D297353CC}">
                <c16:uniqueId val="{0000005D-9E05-45F5-883C-BBEC870A1B86}"/>
              </c:ext>
            </c:extLst>
          </c:dPt>
          <c:dPt>
            <c:idx val="47"/>
            <c:bubble3D val="0"/>
            <c:spPr>
              <a:solidFill>
                <a:schemeClr val="accent4">
                  <a:lumMod val="70000"/>
                  <a:lumOff val="30000"/>
                </a:schemeClr>
              </a:solidFill>
              <a:ln>
                <a:noFill/>
              </a:ln>
              <a:effectLst/>
            </c:spPr>
            <c:extLst>
              <c:ext xmlns:c16="http://schemas.microsoft.com/office/drawing/2014/chart" uri="{C3380CC4-5D6E-409C-BE32-E72D297353CC}">
                <c16:uniqueId val="{0000005F-9E05-45F5-883C-BBEC870A1B86}"/>
              </c:ext>
            </c:extLst>
          </c:dPt>
          <c:dPt>
            <c:idx val="48"/>
            <c:bubble3D val="0"/>
            <c:spPr>
              <a:solidFill>
                <a:schemeClr val="accent6">
                  <a:lumMod val="70000"/>
                </a:schemeClr>
              </a:solidFill>
              <a:ln>
                <a:noFill/>
              </a:ln>
              <a:effectLst/>
            </c:spPr>
            <c:extLst>
              <c:ext xmlns:c16="http://schemas.microsoft.com/office/drawing/2014/chart" uri="{C3380CC4-5D6E-409C-BE32-E72D297353CC}">
                <c16:uniqueId val="{00000061-9E05-45F5-883C-BBEC870A1B86}"/>
              </c:ext>
            </c:extLst>
          </c:dPt>
          <c:dPt>
            <c:idx val="49"/>
            <c:bubble3D val="0"/>
            <c:spPr>
              <a:solidFill>
                <a:schemeClr val="accent5">
                  <a:lumMod val="70000"/>
                </a:schemeClr>
              </a:solidFill>
              <a:ln>
                <a:noFill/>
              </a:ln>
              <a:effectLst/>
            </c:spPr>
            <c:extLst>
              <c:ext xmlns:c16="http://schemas.microsoft.com/office/drawing/2014/chart" uri="{C3380CC4-5D6E-409C-BE32-E72D297353CC}">
                <c16:uniqueId val="{00000063-9E05-45F5-883C-BBEC870A1B86}"/>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05-45F5-883C-BBEC870A1B86}"/>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E05-45F5-883C-BBEC870A1B86}"/>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E05-45F5-883C-BBEC870A1B86}"/>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9E05-45F5-883C-BBEC870A1B86}"/>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E05-45F5-883C-BBEC870A1B86}"/>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9E05-45F5-883C-BBEC870A1B86}"/>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9E05-45F5-883C-BBEC870A1B8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Mar!$M$22:$M$51</c:f>
              <c:strCache>
                <c:ptCount val="30"/>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Cache>
            </c:strRef>
          </c:cat>
          <c:val>
            <c:numRef>
              <c:f>Mar!$O$22:$O$51</c:f>
              <c:numCache>
                <c:formatCode>[$$]#,##0</c:formatCode>
                <c:ptCount val="30"/>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64-9E05-45F5-883C-BBEC870A1B8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Reversed" id="23">
  <a:schemeClr val="accent3"/>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fmlaLink="$G$22" lockText="1" noThreeD="1"/>
</file>

<file path=xl/ctrlProps/ctrlProp10.xml><?xml version="1.0" encoding="utf-8"?>
<formControlPr xmlns="http://schemas.microsoft.com/office/spreadsheetml/2009/9/main" objectType="CheckBox" fmlaLink="$G$48" lockText="1" noThreeD="1"/>
</file>

<file path=xl/ctrlProps/ctrlProp100.xml><?xml version="1.0" encoding="utf-8"?>
<formControlPr xmlns="http://schemas.microsoft.com/office/spreadsheetml/2009/9/main" objectType="CheckBox" fmlaLink="$G$48" lockText="1" noThreeD="1"/>
</file>

<file path=xl/ctrlProps/ctrlProp101.xml><?xml version="1.0" encoding="utf-8"?>
<formControlPr xmlns="http://schemas.microsoft.com/office/spreadsheetml/2009/9/main" objectType="CheckBox" fmlaLink="$G$50" lockText="1" noThreeD="1"/>
</file>

<file path=xl/ctrlProps/ctrlProp102.xml><?xml version="1.0" encoding="utf-8"?>
<formControlPr xmlns="http://schemas.microsoft.com/office/spreadsheetml/2009/9/main" objectType="CheckBox" fmlaLink="$G$51" lockText="1" noThreeD="1"/>
</file>

<file path=xl/ctrlProps/ctrlProp103.xml><?xml version="1.0" encoding="utf-8"?>
<formControlPr xmlns="http://schemas.microsoft.com/office/spreadsheetml/2009/9/main" objectType="CheckBox" fmlaLink="$G$49" lockText="1" noThreeD="1"/>
</file>

<file path=xl/ctrlProps/ctrlProp104.xml><?xml version="1.0" encoding="utf-8"?>
<formControlPr xmlns="http://schemas.microsoft.com/office/spreadsheetml/2009/9/main" objectType="CheckBox" fmlaLink="$G$45" lockText="1" noThreeD="1"/>
</file>

<file path=xl/ctrlProps/ctrlProp105.xml><?xml version="1.0" encoding="utf-8"?>
<formControlPr xmlns="http://schemas.microsoft.com/office/spreadsheetml/2009/9/main" objectType="CheckBox" fmlaLink="$G$25" lockText="1" noThreeD="1"/>
</file>

<file path=xl/ctrlProps/ctrlProp106.xml><?xml version="1.0" encoding="utf-8"?>
<formControlPr xmlns="http://schemas.microsoft.com/office/spreadsheetml/2009/9/main" objectType="CheckBox" fmlaLink="$G$26" lockText="1" noThreeD="1"/>
</file>

<file path=xl/ctrlProps/ctrlProp107.xml><?xml version="1.0" encoding="utf-8"?>
<formControlPr xmlns="http://schemas.microsoft.com/office/spreadsheetml/2009/9/main" objectType="CheckBox" fmlaLink="$G$27" lockText="1" noThreeD="1"/>
</file>

<file path=xl/ctrlProps/ctrlProp108.xml><?xml version="1.0" encoding="utf-8"?>
<formControlPr xmlns="http://schemas.microsoft.com/office/spreadsheetml/2009/9/main" objectType="CheckBox" fmlaLink="$G$28" lockText="1" noThreeD="1"/>
</file>

<file path=xl/ctrlProps/ctrlProp109.xml><?xml version="1.0" encoding="utf-8"?>
<formControlPr xmlns="http://schemas.microsoft.com/office/spreadsheetml/2009/9/main" objectType="CheckBox" fmlaLink="$G$29" lockText="1" noThreeD="1"/>
</file>

<file path=xl/ctrlProps/ctrlProp11.xml><?xml version="1.0" encoding="utf-8"?>
<formControlPr xmlns="http://schemas.microsoft.com/office/spreadsheetml/2009/9/main" objectType="CheckBox" fmlaLink="$G$50" lockText="1" noThreeD="1"/>
</file>

<file path=xl/ctrlProps/ctrlProp110.xml><?xml version="1.0" encoding="utf-8"?>
<formControlPr xmlns="http://schemas.microsoft.com/office/spreadsheetml/2009/9/main" objectType="CheckBox" fmlaLink="$G$30" lockText="1" noThreeD="1"/>
</file>

<file path=xl/ctrlProps/ctrlProp111.xml><?xml version="1.0" encoding="utf-8"?>
<formControlPr xmlns="http://schemas.microsoft.com/office/spreadsheetml/2009/9/main" objectType="CheckBox" fmlaLink="$G$31" lockText="1" noThreeD="1"/>
</file>

<file path=xl/ctrlProps/ctrlProp112.xml><?xml version="1.0" encoding="utf-8"?>
<formControlPr xmlns="http://schemas.microsoft.com/office/spreadsheetml/2009/9/main" objectType="CheckBox" fmlaLink="$G$32" lockText="1" noThreeD="1"/>
</file>

<file path=xl/ctrlProps/ctrlProp113.xml><?xml version="1.0" encoding="utf-8"?>
<formControlPr xmlns="http://schemas.microsoft.com/office/spreadsheetml/2009/9/main" objectType="CheckBox" fmlaLink="$G$33" lockText="1" noThreeD="1"/>
</file>

<file path=xl/ctrlProps/ctrlProp114.xml><?xml version="1.0" encoding="utf-8"?>
<formControlPr xmlns="http://schemas.microsoft.com/office/spreadsheetml/2009/9/main" objectType="CheckBox" fmlaLink="$G$34" lockText="1" noThreeD="1"/>
</file>

<file path=xl/ctrlProps/ctrlProp115.xml><?xml version="1.0" encoding="utf-8"?>
<formControlPr xmlns="http://schemas.microsoft.com/office/spreadsheetml/2009/9/main" objectType="CheckBox" fmlaLink="$G$35" lockText="1" noThreeD="1"/>
</file>

<file path=xl/ctrlProps/ctrlProp116.xml><?xml version="1.0" encoding="utf-8"?>
<formControlPr xmlns="http://schemas.microsoft.com/office/spreadsheetml/2009/9/main" objectType="CheckBox" fmlaLink="$G$36" lockText="1" noThreeD="1"/>
</file>

<file path=xl/ctrlProps/ctrlProp117.xml><?xml version="1.0" encoding="utf-8"?>
<formControlPr xmlns="http://schemas.microsoft.com/office/spreadsheetml/2009/9/main" objectType="CheckBox" fmlaLink="$G$37" lockText="1" noThreeD="1"/>
</file>

<file path=xl/ctrlProps/ctrlProp118.xml><?xml version="1.0" encoding="utf-8"?>
<formControlPr xmlns="http://schemas.microsoft.com/office/spreadsheetml/2009/9/main" objectType="CheckBox" fmlaLink="$G$40" lockText="1" noThreeD="1"/>
</file>

<file path=xl/ctrlProps/ctrlProp119.xml><?xml version="1.0" encoding="utf-8"?>
<formControlPr xmlns="http://schemas.microsoft.com/office/spreadsheetml/2009/9/main" objectType="CheckBox" fmlaLink="$G$39" lockText="1" noThreeD="1"/>
</file>

<file path=xl/ctrlProps/ctrlProp12.xml><?xml version="1.0" encoding="utf-8"?>
<formControlPr xmlns="http://schemas.microsoft.com/office/spreadsheetml/2009/9/main" objectType="CheckBox" fmlaLink="$G$51" lockText="1" noThreeD="1"/>
</file>

<file path=xl/ctrlProps/ctrlProp120.xml><?xml version="1.0" encoding="utf-8"?>
<formControlPr xmlns="http://schemas.microsoft.com/office/spreadsheetml/2009/9/main" objectType="CheckBox" fmlaLink="$G$41" lockText="1" noThreeD="1"/>
</file>

<file path=xl/ctrlProps/ctrlProp121.xml><?xml version="1.0" encoding="utf-8"?>
<formControlPr xmlns="http://schemas.microsoft.com/office/spreadsheetml/2009/9/main" objectType="CheckBox" fmlaLink="$G$22" lockText="1" noThreeD="1"/>
</file>

<file path=xl/ctrlProps/ctrlProp122.xml><?xml version="1.0" encoding="utf-8"?>
<formControlPr xmlns="http://schemas.microsoft.com/office/spreadsheetml/2009/9/main" objectType="CheckBox" fmlaLink="$G$23" lockText="1" noThreeD="1"/>
</file>

<file path=xl/ctrlProps/ctrlProp123.xml><?xml version="1.0" encoding="utf-8"?>
<formControlPr xmlns="http://schemas.microsoft.com/office/spreadsheetml/2009/9/main" objectType="CheckBox" fmlaLink="$G$24" lockText="1" noThreeD="1"/>
</file>

<file path=xl/ctrlProps/ctrlProp124.xml><?xml version="1.0" encoding="utf-8"?>
<formControlPr xmlns="http://schemas.microsoft.com/office/spreadsheetml/2009/9/main" objectType="CheckBox" fmlaLink="$G$38" lockText="1" noThreeD="1"/>
</file>

<file path=xl/ctrlProps/ctrlProp125.xml><?xml version="1.0" encoding="utf-8"?>
<formControlPr xmlns="http://schemas.microsoft.com/office/spreadsheetml/2009/9/main" objectType="CheckBox" fmlaLink="$G$42" lockText="1" noThreeD="1"/>
</file>

<file path=xl/ctrlProps/ctrlProp126.xml><?xml version="1.0" encoding="utf-8"?>
<formControlPr xmlns="http://schemas.microsoft.com/office/spreadsheetml/2009/9/main" objectType="CheckBox" fmlaLink="$G$43" lockText="1" noThreeD="1"/>
</file>

<file path=xl/ctrlProps/ctrlProp127.xml><?xml version="1.0" encoding="utf-8"?>
<formControlPr xmlns="http://schemas.microsoft.com/office/spreadsheetml/2009/9/main" objectType="CheckBox" fmlaLink="$G$44" lockText="1" noThreeD="1"/>
</file>

<file path=xl/ctrlProps/ctrlProp128.xml><?xml version="1.0" encoding="utf-8"?>
<formControlPr xmlns="http://schemas.microsoft.com/office/spreadsheetml/2009/9/main" objectType="CheckBox" fmlaLink="$G$46" lockText="1" noThreeD="1"/>
</file>

<file path=xl/ctrlProps/ctrlProp129.xml><?xml version="1.0" encoding="utf-8"?>
<formControlPr xmlns="http://schemas.microsoft.com/office/spreadsheetml/2009/9/main" objectType="CheckBox" fmlaLink="$G$47" lockText="1" noThreeD="1"/>
</file>

<file path=xl/ctrlProps/ctrlProp13.xml><?xml version="1.0" encoding="utf-8"?>
<formControlPr xmlns="http://schemas.microsoft.com/office/spreadsheetml/2009/9/main" objectType="CheckBox" fmlaLink="$G$49" lockText="1" noThreeD="1"/>
</file>

<file path=xl/ctrlProps/ctrlProp130.xml><?xml version="1.0" encoding="utf-8"?>
<formControlPr xmlns="http://schemas.microsoft.com/office/spreadsheetml/2009/9/main" objectType="CheckBox" fmlaLink="$G$48" lockText="1" noThreeD="1"/>
</file>

<file path=xl/ctrlProps/ctrlProp131.xml><?xml version="1.0" encoding="utf-8"?>
<formControlPr xmlns="http://schemas.microsoft.com/office/spreadsheetml/2009/9/main" objectType="CheckBox" fmlaLink="$G$50" lockText="1" noThreeD="1"/>
</file>

<file path=xl/ctrlProps/ctrlProp132.xml><?xml version="1.0" encoding="utf-8"?>
<formControlPr xmlns="http://schemas.microsoft.com/office/spreadsheetml/2009/9/main" objectType="CheckBox" fmlaLink="$G$51" lockText="1" noThreeD="1"/>
</file>

<file path=xl/ctrlProps/ctrlProp133.xml><?xml version="1.0" encoding="utf-8"?>
<formControlPr xmlns="http://schemas.microsoft.com/office/spreadsheetml/2009/9/main" objectType="CheckBox" fmlaLink="$G$49" lockText="1" noThreeD="1"/>
</file>

<file path=xl/ctrlProps/ctrlProp134.xml><?xml version="1.0" encoding="utf-8"?>
<formControlPr xmlns="http://schemas.microsoft.com/office/spreadsheetml/2009/9/main" objectType="CheckBox" fmlaLink="$G$45" lockText="1" noThreeD="1"/>
</file>

<file path=xl/ctrlProps/ctrlProp135.xml><?xml version="1.0" encoding="utf-8"?>
<formControlPr xmlns="http://schemas.microsoft.com/office/spreadsheetml/2009/9/main" objectType="CheckBox" fmlaLink="$G$25" lockText="1" noThreeD="1"/>
</file>

<file path=xl/ctrlProps/ctrlProp136.xml><?xml version="1.0" encoding="utf-8"?>
<formControlPr xmlns="http://schemas.microsoft.com/office/spreadsheetml/2009/9/main" objectType="CheckBox" fmlaLink="$G$26" lockText="1" noThreeD="1"/>
</file>

<file path=xl/ctrlProps/ctrlProp137.xml><?xml version="1.0" encoding="utf-8"?>
<formControlPr xmlns="http://schemas.microsoft.com/office/spreadsheetml/2009/9/main" objectType="CheckBox" fmlaLink="$G$27" lockText="1" noThreeD="1"/>
</file>

<file path=xl/ctrlProps/ctrlProp138.xml><?xml version="1.0" encoding="utf-8"?>
<formControlPr xmlns="http://schemas.microsoft.com/office/spreadsheetml/2009/9/main" objectType="CheckBox" fmlaLink="$G$28" lockText="1" noThreeD="1"/>
</file>

<file path=xl/ctrlProps/ctrlProp139.xml><?xml version="1.0" encoding="utf-8"?>
<formControlPr xmlns="http://schemas.microsoft.com/office/spreadsheetml/2009/9/main" objectType="CheckBox" fmlaLink="$G$29" lockText="1" noThreeD="1"/>
</file>

<file path=xl/ctrlProps/ctrlProp14.xml><?xml version="1.0" encoding="utf-8"?>
<formControlPr xmlns="http://schemas.microsoft.com/office/spreadsheetml/2009/9/main" objectType="CheckBox" fmlaLink="$G$45" lockText="1" noThreeD="1"/>
</file>

<file path=xl/ctrlProps/ctrlProp140.xml><?xml version="1.0" encoding="utf-8"?>
<formControlPr xmlns="http://schemas.microsoft.com/office/spreadsheetml/2009/9/main" objectType="CheckBox" fmlaLink="$G$30" lockText="1" noThreeD="1"/>
</file>

<file path=xl/ctrlProps/ctrlProp141.xml><?xml version="1.0" encoding="utf-8"?>
<formControlPr xmlns="http://schemas.microsoft.com/office/spreadsheetml/2009/9/main" objectType="CheckBox" fmlaLink="$G$31" lockText="1" noThreeD="1"/>
</file>

<file path=xl/ctrlProps/ctrlProp142.xml><?xml version="1.0" encoding="utf-8"?>
<formControlPr xmlns="http://schemas.microsoft.com/office/spreadsheetml/2009/9/main" objectType="CheckBox" fmlaLink="$G$32" lockText="1" noThreeD="1"/>
</file>

<file path=xl/ctrlProps/ctrlProp143.xml><?xml version="1.0" encoding="utf-8"?>
<formControlPr xmlns="http://schemas.microsoft.com/office/spreadsheetml/2009/9/main" objectType="CheckBox" fmlaLink="$G$33" lockText="1" noThreeD="1"/>
</file>

<file path=xl/ctrlProps/ctrlProp144.xml><?xml version="1.0" encoding="utf-8"?>
<formControlPr xmlns="http://schemas.microsoft.com/office/spreadsheetml/2009/9/main" objectType="CheckBox" fmlaLink="$G$34" lockText="1" noThreeD="1"/>
</file>

<file path=xl/ctrlProps/ctrlProp145.xml><?xml version="1.0" encoding="utf-8"?>
<formControlPr xmlns="http://schemas.microsoft.com/office/spreadsheetml/2009/9/main" objectType="CheckBox" fmlaLink="$G$35" lockText="1" noThreeD="1"/>
</file>

<file path=xl/ctrlProps/ctrlProp146.xml><?xml version="1.0" encoding="utf-8"?>
<formControlPr xmlns="http://schemas.microsoft.com/office/spreadsheetml/2009/9/main" objectType="CheckBox" fmlaLink="$G$36" lockText="1" noThreeD="1"/>
</file>

<file path=xl/ctrlProps/ctrlProp147.xml><?xml version="1.0" encoding="utf-8"?>
<formControlPr xmlns="http://schemas.microsoft.com/office/spreadsheetml/2009/9/main" objectType="CheckBox" fmlaLink="$G$37" lockText="1" noThreeD="1"/>
</file>

<file path=xl/ctrlProps/ctrlProp148.xml><?xml version="1.0" encoding="utf-8"?>
<formControlPr xmlns="http://schemas.microsoft.com/office/spreadsheetml/2009/9/main" objectType="CheckBox" fmlaLink="$G$40" lockText="1" noThreeD="1"/>
</file>

<file path=xl/ctrlProps/ctrlProp149.xml><?xml version="1.0" encoding="utf-8"?>
<formControlPr xmlns="http://schemas.microsoft.com/office/spreadsheetml/2009/9/main" objectType="CheckBox" fmlaLink="$G$39" lockText="1" noThreeD="1"/>
</file>

<file path=xl/ctrlProps/ctrlProp15.xml><?xml version="1.0" encoding="utf-8"?>
<formControlPr xmlns="http://schemas.microsoft.com/office/spreadsheetml/2009/9/main" objectType="CheckBox" fmlaLink="$G$25" lockText="1" noThreeD="1"/>
</file>

<file path=xl/ctrlProps/ctrlProp150.xml><?xml version="1.0" encoding="utf-8"?>
<formControlPr xmlns="http://schemas.microsoft.com/office/spreadsheetml/2009/9/main" objectType="CheckBox" fmlaLink="$G$41" lockText="1" noThreeD="1"/>
</file>

<file path=xl/ctrlProps/ctrlProp151.xml><?xml version="1.0" encoding="utf-8"?>
<formControlPr xmlns="http://schemas.microsoft.com/office/spreadsheetml/2009/9/main" objectType="CheckBox" fmlaLink="$G$22" lockText="1" noThreeD="1"/>
</file>

<file path=xl/ctrlProps/ctrlProp152.xml><?xml version="1.0" encoding="utf-8"?>
<formControlPr xmlns="http://schemas.microsoft.com/office/spreadsheetml/2009/9/main" objectType="CheckBox" fmlaLink="$G$23" lockText="1" noThreeD="1"/>
</file>

<file path=xl/ctrlProps/ctrlProp153.xml><?xml version="1.0" encoding="utf-8"?>
<formControlPr xmlns="http://schemas.microsoft.com/office/spreadsheetml/2009/9/main" objectType="CheckBox" fmlaLink="$G$24" lockText="1" noThreeD="1"/>
</file>

<file path=xl/ctrlProps/ctrlProp154.xml><?xml version="1.0" encoding="utf-8"?>
<formControlPr xmlns="http://schemas.microsoft.com/office/spreadsheetml/2009/9/main" objectType="CheckBox" fmlaLink="$G$38" lockText="1" noThreeD="1"/>
</file>

<file path=xl/ctrlProps/ctrlProp155.xml><?xml version="1.0" encoding="utf-8"?>
<formControlPr xmlns="http://schemas.microsoft.com/office/spreadsheetml/2009/9/main" objectType="CheckBox" fmlaLink="$G$42" lockText="1" noThreeD="1"/>
</file>

<file path=xl/ctrlProps/ctrlProp156.xml><?xml version="1.0" encoding="utf-8"?>
<formControlPr xmlns="http://schemas.microsoft.com/office/spreadsheetml/2009/9/main" objectType="CheckBox" fmlaLink="$G$43" lockText="1" noThreeD="1"/>
</file>

<file path=xl/ctrlProps/ctrlProp157.xml><?xml version="1.0" encoding="utf-8"?>
<formControlPr xmlns="http://schemas.microsoft.com/office/spreadsheetml/2009/9/main" objectType="CheckBox" fmlaLink="$G$44" lockText="1" noThreeD="1"/>
</file>

<file path=xl/ctrlProps/ctrlProp158.xml><?xml version="1.0" encoding="utf-8"?>
<formControlPr xmlns="http://schemas.microsoft.com/office/spreadsheetml/2009/9/main" objectType="CheckBox" fmlaLink="$G$46" lockText="1" noThreeD="1"/>
</file>

<file path=xl/ctrlProps/ctrlProp159.xml><?xml version="1.0" encoding="utf-8"?>
<formControlPr xmlns="http://schemas.microsoft.com/office/spreadsheetml/2009/9/main" objectType="CheckBox" fmlaLink="$G$47" lockText="1" noThreeD="1"/>
</file>

<file path=xl/ctrlProps/ctrlProp16.xml><?xml version="1.0" encoding="utf-8"?>
<formControlPr xmlns="http://schemas.microsoft.com/office/spreadsheetml/2009/9/main" objectType="CheckBox" fmlaLink="$G$26" lockText="1" noThreeD="1"/>
</file>

<file path=xl/ctrlProps/ctrlProp160.xml><?xml version="1.0" encoding="utf-8"?>
<formControlPr xmlns="http://schemas.microsoft.com/office/spreadsheetml/2009/9/main" objectType="CheckBox" fmlaLink="$G$48" lockText="1" noThreeD="1"/>
</file>

<file path=xl/ctrlProps/ctrlProp161.xml><?xml version="1.0" encoding="utf-8"?>
<formControlPr xmlns="http://schemas.microsoft.com/office/spreadsheetml/2009/9/main" objectType="CheckBox" fmlaLink="$G$50" lockText="1" noThreeD="1"/>
</file>

<file path=xl/ctrlProps/ctrlProp162.xml><?xml version="1.0" encoding="utf-8"?>
<formControlPr xmlns="http://schemas.microsoft.com/office/spreadsheetml/2009/9/main" objectType="CheckBox" fmlaLink="$G$51" lockText="1" noThreeD="1"/>
</file>

<file path=xl/ctrlProps/ctrlProp163.xml><?xml version="1.0" encoding="utf-8"?>
<formControlPr xmlns="http://schemas.microsoft.com/office/spreadsheetml/2009/9/main" objectType="CheckBox" fmlaLink="$G$49" lockText="1" noThreeD="1"/>
</file>

<file path=xl/ctrlProps/ctrlProp164.xml><?xml version="1.0" encoding="utf-8"?>
<formControlPr xmlns="http://schemas.microsoft.com/office/spreadsheetml/2009/9/main" objectType="CheckBox" fmlaLink="$G$45" lockText="1" noThreeD="1"/>
</file>

<file path=xl/ctrlProps/ctrlProp165.xml><?xml version="1.0" encoding="utf-8"?>
<formControlPr xmlns="http://schemas.microsoft.com/office/spreadsheetml/2009/9/main" objectType="CheckBox" fmlaLink="$G$25" lockText="1" noThreeD="1"/>
</file>

<file path=xl/ctrlProps/ctrlProp166.xml><?xml version="1.0" encoding="utf-8"?>
<formControlPr xmlns="http://schemas.microsoft.com/office/spreadsheetml/2009/9/main" objectType="CheckBox" fmlaLink="$G$26" lockText="1" noThreeD="1"/>
</file>

<file path=xl/ctrlProps/ctrlProp167.xml><?xml version="1.0" encoding="utf-8"?>
<formControlPr xmlns="http://schemas.microsoft.com/office/spreadsheetml/2009/9/main" objectType="CheckBox" fmlaLink="$G$27" lockText="1" noThreeD="1"/>
</file>

<file path=xl/ctrlProps/ctrlProp168.xml><?xml version="1.0" encoding="utf-8"?>
<formControlPr xmlns="http://schemas.microsoft.com/office/spreadsheetml/2009/9/main" objectType="CheckBox" fmlaLink="$G$28" lockText="1" noThreeD="1"/>
</file>

<file path=xl/ctrlProps/ctrlProp169.xml><?xml version="1.0" encoding="utf-8"?>
<formControlPr xmlns="http://schemas.microsoft.com/office/spreadsheetml/2009/9/main" objectType="CheckBox" fmlaLink="$G$29" lockText="1" noThreeD="1"/>
</file>

<file path=xl/ctrlProps/ctrlProp17.xml><?xml version="1.0" encoding="utf-8"?>
<formControlPr xmlns="http://schemas.microsoft.com/office/spreadsheetml/2009/9/main" objectType="CheckBox" fmlaLink="$G$27" lockText="1" noThreeD="1"/>
</file>

<file path=xl/ctrlProps/ctrlProp170.xml><?xml version="1.0" encoding="utf-8"?>
<formControlPr xmlns="http://schemas.microsoft.com/office/spreadsheetml/2009/9/main" objectType="CheckBox" fmlaLink="$G$30" lockText="1" noThreeD="1"/>
</file>

<file path=xl/ctrlProps/ctrlProp171.xml><?xml version="1.0" encoding="utf-8"?>
<formControlPr xmlns="http://schemas.microsoft.com/office/spreadsheetml/2009/9/main" objectType="CheckBox" fmlaLink="$G$31" lockText="1" noThreeD="1"/>
</file>

<file path=xl/ctrlProps/ctrlProp172.xml><?xml version="1.0" encoding="utf-8"?>
<formControlPr xmlns="http://schemas.microsoft.com/office/spreadsheetml/2009/9/main" objectType="CheckBox" fmlaLink="$G$32" lockText="1" noThreeD="1"/>
</file>

<file path=xl/ctrlProps/ctrlProp173.xml><?xml version="1.0" encoding="utf-8"?>
<formControlPr xmlns="http://schemas.microsoft.com/office/spreadsheetml/2009/9/main" objectType="CheckBox" fmlaLink="$G$33" lockText="1" noThreeD="1"/>
</file>

<file path=xl/ctrlProps/ctrlProp174.xml><?xml version="1.0" encoding="utf-8"?>
<formControlPr xmlns="http://schemas.microsoft.com/office/spreadsheetml/2009/9/main" objectType="CheckBox" fmlaLink="$G$34" lockText="1" noThreeD="1"/>
</file>

<file path=xl/ctrlProps/ctrlProp175.xml><?xml version="1.0" encoding="utf-8"?>
<formControlPr xmlns="http://schemas.microsoft.com/office/spreadsheetml/2009/9/main" objectType="CheckBox" fmlaLink="$G$35" lockText="1" noThreeD="1"/>
</file>

<file path=xl/ctrlProps/ctrlProp176.xml><?xml version="1.0" encoding="utf-8"?>
<formControlPr xmlns="http://schemas.microsoft.com/office/spreadsheetml/2009/9/main" objectType="CheckBox" fmlaLink="$G$36" lockText="1" noThreeD="1"/>
</file>

<file path=xl/ctrlProps/ctrlProp177.xml><?xml version="1.0" encoding="utf-8"?>
<formControlPr xmlns="http://schemas.microsoft.com/office/spreadsheetml/2009/9/main" objectType="CheckBox" fmlaLink="$G$37" lockText="1" noThreeD="1"/>
</file>

<file path=xl/ctrlProps/ctrlProp178.xml><?xml version="1.0" encoding="utf-8"?>
<formControlPr xmlns="http://schemas.microsoft.com/office/spreadsheetml/2009/9/main" objectType="CheckBox" fmlaLink="$G$40" lockText="1" noThreeD="1"/>
</file>

<file path=xl/ctrlProps/ctrlProp179.xml><?xml version="1.0" encoding="utf-8"?>
<formControlPr xmlns="http://schemas.microsoft.com/office/spreadsheetml/2009/9/main" objectType="CheckBox" fmlaLink="$G$39" lockText="1" noThreeD="1"/>
</file>

<file path=xl/ctrlProps/ctrlProp18.xml><?xml version="1.0" encoding="utf-8"?>
<formControlPr xmlns="http://schemas.microsoft.com/office/spreadsheetml/2009/9/main" objectType="CheckBox" fmlaLink="$G$28" lockText="1" noThreeD="1"/>
</file>

<file path=xl/ctrlProps/ctrlProp180.xml><?xml version="1.0" encoding="utf-8"?>
<formControlPr xmlns="http://schemas.microsoft.com/office/spreadsheetml/2009/9/main" objectType="CheckBox" fmlaLink="$G$41" lockText="1" noThreeD="1"/>
</file>

<file path=xl/ctrlProps/ctrlProp181.xml><?xml version="1.0" encoding="utf-8"?>
<formControlPr xmlns="http://schemas.microsoft.com/office/spreadsheetml/2009/9/main" objectType="CheckBox" fmlaLink="$G$22" lockText="1" noThreeD="1"/>
</file>

<file path=xl/ctrlProps/ctrlProp182.xml><?xml version="1.0" encoding="utf-8"?>
<formControlPr xmlns="http://schemas.microsoft.com/office/spreadsheetml/2009/9/main" objectType="CheckBox" fmlaLink="$G$23" lockText="1" noThreeD="1"/>
</file>

<file path=xl/ctrlProps/ctrlProp183.xml><?xml version="1.0" encoding="utf-8"?>
<formControlPr xmlns="http://schemas.microsoft.com/office/spreadsheetml/2009/9/main" objectType="CheckBox" fmlaLink="$G$24" lockText="1" noThreeD="1"/>
</file>

<file path=xl/ctrlProps/ctrlProp184.xml><?xml version="1.0" encoding="utf-8"?>
<formControlPr xmlns="http://schemas.microsoft.com/office/spreadsheetml/2009/9/main" objectType="CheckBox" fmlaLink="$G$38" lockText="1" noThreeD="1"/>
</file>

<file path=xl/ctrlProps/ctrlProp185.xml><?xml version="1.0" encoding="utf-8"?>
<formControlPr xmlns="http://schemas.microsoft.com/office/spreadsheetml/2009/9/main" objectType="CheckBox" fmlaLink="$G$42" lockText="1" noThreeD="1"/>
</file>

<file path=xl/ctrlProps/ctrlProp186.xml><?xml version="1.0" encoding="utf-8"?>
<formControlPr xmlns="http://schemas.microsoft.com/office/spreadsheetml/2009/9/main" objectType="CheckBox" fmlaLink="$G$43" lockText="1" noThreeD="1"/>
</file>

<file path=xl/ctrlProps/ctrlProp187.xml><?xml version="1.0" encoding="utf-8"?>
<formControlPr xmlns="http://schemas.microsoft.com/office/spreadsheetml/2009/9/main" objectType="CheckBox" fmlaLink="$G$44" lockText="1" noThreeD="1"/>
</file>

<file path=xl/ctrlProps/ctrlProp188.xml><?xml version="1.0" encoding="utf-8"?>
<formControlPr xmlns="http://schemas.microsoft.com/office/spreadsheetml/2009/9/main" objectType="CheckBox" fmlaLink="$G$46" lockText="1" noThreeD="1"/>
</file>

<file path=xl/ctrlProps/ctrlProp189.xml><?xml version="1.0" encoding="utf-8"?>
<formControlPr xmlns="http://schemas.microsoft.com/office/spreadsheetml/2009/9/main" objectType="CheckBox" fmlaLink="$G$47" lockText="1" noThreeD="1"/>
</file>

<file path=xl/ctrlProps/ctrlProp19.xml><?xml version="1.0" encoding="utf-8"?>
<formControlPr xmlns="http://schemas.microsoft.com/office/spreadsheetml/2009/9/main" objectType="CheckBox" fmlaLink="$G$29" lockText="1" noThreeD="1"/>
</file>

<file path=xl/ctrlProps/ctrlProp190.xml><?xml version="1.0" encoding="utf-8"?>
<formControlPr xmlns="http://schemas.microsoft.com/office/spreadsheetml/2009/9/main" objectType="CheckBox" fmlaLink="$G$48" lockText="1" noThreeD="1"/>
</file>

<file path=xl/ctrlProps/ctrlProp191.xml><?xml version="1.0" encoding="utf-8"?>
<formControlPr xmlns="http://schemas.microsoft.com/office/spreadsheetml/2009/9/main" objectType="CheckBox" fmlaLink="$G$50" lockText="1" noThreeD="1"/>
</file>

<file path=xl/ctrlProps/ctrlProp192.xml><?xml version="1.0" encoding="utf-8"?>
<formControlPr xmlns="http://schemas.microsoft.com/office/spreadsheetml/2009/9/main" objectType="CheckBox" fmlaLink="$G$51" lockText="1" noThreeD="1"/>
</file>

<file path=xl/ctrlProps/ctrlProp193.xml><?xml version="1.0" encoding="utf-8"?>
<formControlPr xmlns="http://schemas.microsoft.com/office/spreadsheetml/2009/9/main" objectType="CheckBox" fmlaLink="$G$49" lockText="1" noThreeD="1"/>
</file>

<file path=xl/ctrlProps/ctrlProp194.xml><?xml version="1.0" encoding="utf-8"?>
<formControlPr xmlns="http://schemas.microsoft.com/office/spreadsheetml/2009/9/main" objectType="CheckBox" fmlaLink="$G$45" lockText="1" noThreeD="1"/>
</file>

<file path=xl/ctrlProps/ctrlProp195.xml><?xml version="1.0" encoding="utf-8"?>
<formControlPr xmlns="http://schemas.microsoft.com/office/spreadsheetml/2009/9/main" objectType="CheckBox" fmlaLink="$G$25" lockText="1" noThreeD="1"/>
</file>

<file path=xl/ctrlProps/ctrlProp196.xml><?xml version="1.0" encoding="utf-8"?>
<formControlPr xmlns="http://schemas.microsoft.com/office/spreadsheetml/2009/9/main" objectType="CheckBox" fmlaLink="$G$26" lockText="1" noThreeD="1"/>
</file>

<file path=xl/ctrlProps/ctrlProp197.xml><?xml version="1.0" encoding="utf-8"?>
<formControlPr xmlns="http://schemas.microsoft.com/office/spreadsheetml/2009/9/main" objectType="CheckBox" fmlaLink="$G$27" lockText="1" noThreeD="1"/>
</file>

<file path=xl/ctrlProps/ctrlProp198.xml><?xml version="1.0" encoding="utf-8"?>
<formControlPr xmlns="http://schemas.microsoft.com/office/spreadsheetml/2009/9/main" objectType="CheckBox" fmlaLink="$G$28" lockText="1" noThreeD="1"/>
</file>

<file path=xl/ctrlProps/ctrlProp199.xml><?xml version="1.0" encoding="utf-8"?>
<formControlPr xmlns="http://schemas.microsoft.com/office/spreadsheetml/2009/9/main" objectType="CheckBox" fmlaLink="$G$29" lockText="1" noThreeD="1"/>
</file>

<file path=xl/ctrlProps/ctrlProp2.xml><?xml version="1.0" encoding="utf-8"?>
<formControlPr xmlns="http://schemas.microsoft.com/office/spreadsheetml/2009/9/main" objectType="CheckBox" fmlaLink="$G$23" lockText="1" noThreeD="1"/>
</file>

<file path=xl/ctrlProps/ctrlProp20.xml><?xml version="1.0" encoding="utf-8"?>
<formControlPr xmlns="http://schemas.microsoft.com/office/spreadsheetml/2009/9/main" objectType="CheckBox" fmlaLink="$G$30" lockText="1" noThreeD="1"/>
</file>

<file path=xl/ctrlProps/ctrlProp200.xml><?xml version="1.0" encoding="utf-8"?>
<formControlPr xmlns="http://schemas.microsoft.com/office/spreadsheetml/2009/9/main" objectType="CheckBox" fmlaLink="$G$30" lockText="1" noThreeD="1"/>
</file>

<file path=xl/ctrlProps/ctrlProp201.xml><?xml version="1.0" encoding="utf-8"?>
<formControlPr xmlns="http://schemas.microsoft.com/office/spreadsheetml/2009/9/main" objectType="CheckBox" fmlaLink="$G$31" lockText="1" noThreeD="1"/>
</file>

<file path=xl/ctrlProps/ctrlProp202.xml><?xml version="1.0" encoding="utf-8"?>
<formControlPr xmlns="http://schemas.microsoft.com/office/spreadsheetml/2009/9/main" objectType="CheckBox" fmlaLink="$G$32" lockText="1" noThreeD="1"/>
</file>

<file path=xl/ctrlProps/ctrlProp203.xml><?xml version="1.0" encoding="utf-8"?>
<formControlPr xmlns="http://schemas.microsoft.com/office/spreadsheetml/2009/9/main" objectType="CheckBox" fmlaLink="$G$33" lockText="1" noThreeD="1"/>
</file>

<file path=xl/ctrlProps/ctrlProp204.xml><?xml version="1.0" encoding="utf-8"?>
<formControlPr xmlns="http://schemas.microsoft.com/office/spreadsheetml/2009/9/main" objectType="CheckBox" fmlaLink="$G$34" lockText="1" noThreeD="1"/>
</file>

<file path=xl/ctrlProps/ctrlProp205.xml><?xml version="1.0" encoding="utf-8"?>
<formControlPr xmlns="http://schemas.microsoft.com/office/spreadsheetml/2009/9/main" objectType="CheckBox" fmlaLink="$G$35" lockText="1" noThreeD="1"/>
</file>

<file path=xl/ctrlProps/ctrlProp206.xml><?xml version="1.0" encoding="utf-8"?>
<formControlPr xmlns="http://schemas.microsoft.com/office/spreadsheetml/2009/9/main" objectType="CheckBox" fmlaLink="$G$36" lockText="1" noThreeD="1"/>
</file>

<file path=xl/ctrlProps/ctrlProp207.xml><?xml version="1.0" encoding="utf-8"?>
<formControlPr xmlns="http://schemas.microsoft.com/office/spreadsheetml/2009/9/main" objectType="CheckBox" fmlaLink="$G$37" lockText="1" noThreeD="1"/>
</file>

<file path=xl/ctrlProps/ctrlProp208.xml><?xml version="1.0" encoding="utf-8"?>
<formControlPr xmlns="http://schemas.microsoft.com/office/spreadsheetml/2009/9/main" objectType="CheckBox" fmlaLink="$G$40" lockText="1" noThreeD="1"/>
</file>

<file path=xl/ctrlProps/ctrlProp209.xml><?xml version="1.0" encoding="utf-8"?>
<formControlPr xmlns="http://schemas.microsoft.com/office/spreadsheetml/2009/9/main" objectType="CheckBox" fmlaLink="$G$39" lockText="1" noThreeD="1"/>
</file>

<file path=xl/ctrlProps/ctrlProp21.xml><?xml version="1.0" encoding="utf-8"?>
<formControlPr xmlns="http://schemas.microsoft.com/office/spreadsheetml/2009/9/main" objectType="CheckBox" fmlaLink="$G$31" lockText="1" noThreeD="1"/>
</file>

<file path=xl/ctrlProps/ctrlProp210.xml><?xml version="1.0" encoding="utf-8"?>
<formControlPr xmlns="http://schemas.microsoft.com/office/spreadsheetml/2009/9/main" objectType="CheckBox" fmlaLink="$G$41" lockText="1" noThreeD="1"/>
</file>

<file path=xl/ctrlProps/ctrlProp211.xml><?xml version="1.0" encoding="utf-8"?>
<formControlPr xmlns="http://schemas.microsoft.com/office/spreadsheetml/2009/9/main" objectType="CheckBox" fmlaLink="$G$22" lockText="1" noThreeD="1"/>
</file>

<file path=xl/ctrlProps/ctrlProp212.xml><?xml version="1.0" encoding="utf-8"?>
<formControlPr xmlns="http://schemas.microsoft.com/office/spreadsheetml/2009/9/main" objectType="CheckBox" fmlaLink="$G$23" lockText="1" noThreeD="1"/>
</file>

<file path=xl/ctrlProps/ctrlProp213.xml><?xml version="1.0" encoding="utf-8"?>
<formControlPr xmlns="http://schemas.microsoft.com/office/spreadsheetml/2009/9/main" objectType="CheckBox" fmlaLink="$G$24" lockText="1" noThreeD="1"/>
</file>

<file path=xl/ctrlProps/ctrlProp214.xml><?xml version="1.0" encoding="utf-8"?>
<formControlPr xmlns="http://schemas.microsoft.com/office/spreadsheetml/2009/9/main" objectType="CheckBox" fmlaLink="$G$38" lockText="1" noThreeD="1"/>
</file>

<file path=xl/ctrlProps/ctrlProp215.xml><?xml version="1.0" encoding="utf-8"?>
<formControlPr xmlns="http://schemas.microsoft.com/office/spreadsheetml/2009/9/main" objectType="CheckBox" fmlaLink="$G$42" lockText="1" noThreeD="1"/>
</file>

<file path=xl/ctrlProps/ctrlProp216.xml><?xml version="1.0" encoding="utf-8"?>
<formControlPr xmlns="http://schemas.microsoft.com/office/spreadsheetml/2009/9/main" objectType="CheckBox" fmlaLink="$G$43" lockText="1" noThreeD="1"/>
</file>

<file path=xl/ctrlProps/ctrlProp217.xml><?xml version="1.0" encoding="utf-8"?>
<formControlPr xmlns="http://schemas.microsoft.com/office/spreadsheetml/2009/9/main" objectType="CheckBox" fmlaLink="$G$44" lockText="1" noThreeD="1"/>
</file>

<file path=xl/ctrlProps/ctrlProp218.xml><?xml version="1.0" encoding="utf-8"?>
<formControlPr xmlns="http://schemas.microsoft.com/office/spreadsheetml/2009/9/main" objectType="CheckBox" fmlaLink="$G$46" lockText="1" noThreeD="1"/>
</file>

<file path=xl/ctrlProps/ctrlProp219.xml><?xml version="1.0" encoding="utf-8"?>
<formControlPr xmlns="http://schemas.microsoft.com/office/spreadsheetml/2009/9/main" objectType="CheckBox" fmlaLink="$G$47" lockText="1" noThreeD="1"/>
</file>

<file path=xl/ctrlProps/ctrlProp22.xml><?xml version="1.0" encoding="utf-8"?>
<formControlPr xmlns="http://schemas.microsoft.com/office/spreadsheetml/2009/9/main" objectType="CheckBox" fmlaLink="$G$32" lockText="1" noThreeD="1"/>
</file>

<file path=xl/ctrlProps/ctrlProp220.xml><?xml version="1.0" encoding="utf-8"?>
<formControlPr xmlns="http://schemas.microsoft.com/office/spreadsheetml/2009/9/main" objectType="CheckBox" fmlaLink="$G$48" lockText="1" noThreeD="1"/>
</file>

<file path=xl/ctrlProps/ctrlProp221.xml><?xml version="1.0" encoding="utf-8"?>
<formControlPr xmlns="http://schemas.microsoft.com/office/spreadsheetml/2009/9/main" objectType="CheckBox" fmlaLink="$G$50" lockText="1" noThreeD="1"/>
</file>

<file path=xl/ctrlProps/ctrlProp222.xml><?xml version="1.0" encoding="utf-8"?>
<formControlPr xmlns="http://schemas.microsoft.com/office/spreadsheetml/2009/9/main" objectType="CheckBox" fmlaLink="$G$51" lockText="1" noThreeD="1"/>
</file>

<file path=xl/ctrlProps/ctrlProp223.xml><?xml version="1.0" encoding="utf-8"?>
<formControlPr xmlns="http://schemas.microsoft.com/office/spreadsheetml/2009/9/main" objectType="CheckBox" fmlaLink="$G$49" lockText="1" noThreeD="1"/>
</file>

<file path=xl/ctrlProps/ctrlProp224.xml><?xml version="1.0" encoding="utf-8"?>
<formControlPr xmlns="http://schemas.microsoft.com/office/spreadsheetml/2009/9/main" objectType="CheckBox" fmlaLink="$G$45" lockText="1" noThreeD="1"/>
</file>

<file path=xl/ctrlProps/ctrlProp225.xml><?xml version="1.0" encoding="utf-8"?>
<formControlPr xmlns="http://schemas.microsoft.com/office/spreadsheetml/2009/9/main" objectType="CheckBox" fmlaLink="$G$25" lockText="1" noThreeD="1"/>
</file>

<file path=xl/ctrlProps/ctrlProp226.xml><?xml version="1.0" encoding="utf-8"?>
<formControlPr xmlns="http://schemas.microsoft.com/office/spreadsheetml/2009/9/main" objectType="CheckBox" fmlaLink="$G$26" lockText="1" noThreeD="1"/>
</file>

<file path=xl/ctrlProps/ctrlProp227.xml><?xml version="1.0" encoding="utf-8"?>
<formControlPr xmlns="http://schemas.microsoft.com/office/spreadsheetml/2009/9/main" objectType="CheckBox" fmlaLink="$G$27" lockText="1" noThreeD="1"/>
</file>

<file path=xl/ctrlProps/ctrlProp228.xml><?xml version="1.0" encoding="utf-8"?>
<formControlPr xmlns="http://schemas.microsoft.com/office/spreadsheetml/2009/9/main" objectType="CheckBox" fmlaLink="$G$28" lockText="1" noThreeD="1"/>
</file>

<file path=xl/ctrlProps/ctrlProp229.xml><?xml version="1.0" encoding="utf-8"?>
<formControlPr xmlns="http://schemas.microsoft.com/office/spreadsheetml/2009/9/main" objectType="CheckBox" fmlaLink="$G$29" lockText="1" noThreeD="1"/>
</file>

<file path=xl/ctrlProps/ctrlProp23.xml><?xml version="1.0" encoding="utf-8"?>
<formControlPr xmlns="http://schemas.microsoft.com/office/spreadsheetml/2009/9/main" objectType="CheckBox" fmlaLink="$G$33" lockText="1" noThreeD="1"/>
</file>

<file path=xl/ctrlProps/ctrlProp230.xml><?xml version="1.0" encoding="utf-8"?>
<formControlPr xmlns="http://schemas.microsoft.com/office/spreadsheetml/2009/9/main" objectType="CheckBox" fmlaLink="$G$30" lockText="1" noThreeD="1"/>
</file>

<file path=xl/ctrlProps/ctrlProp231.xml><?xml version="1.0" encoding="utf-8"?>
<formControlPr xmlns="http://schemas.microsoft.com/office/spreadsheetml/2009/9/main" objectType="CheckBox" fmlaLink="$G$31" lockText="1" noThreeD="1"/>
</file>

<file path=xl/ctrlProps/ctrlProp232.xml><?xml version="1.0" encoding="utf-8"?>
<formControlPr xmlns="http://schemas.microsoft.com/office/spreadsheetml/2009/9/main" objectType="CheckBox" fmlaLink="$G$32" lockText="1" noThreeD="1"/>
</file>

<file path=xl/ctrlProps/ctrlProp233.xml><?xml version="1.0" encoding="utf-8"?>
<formControlPr xmlns="http://schemas.microsoft.com/office/spreadsheetml/2009/9/main" objectType="CheckBox" fmlaLink="$G$33" lockText="1" noThreeD="1"/>
</file>

<file path=xl/ctrlProps/ctrlProp234.xml><?xml version="1.0" encoding="utf-8"?>
<formControlPr xmlns="http://schemas.microsoft.com/office/spreadsheetml/2009/9/main" objectType="CheckBox" fmlaLink="$G$34" lockText="1" noThreeD="1"/>
</file>

<file path=xl/ctrlProps/ctrlProp235.xml><?xml version="1.0" encoding="utf-8"?>
<formControlPr xmlns="http://schemas.microsoft.com/office/spreadsheetml/2009/9/main" objectType="CheckBox" fmlaLink="$G$35" lockText="1" noThreeD="1"/>
</file>

<file path=xl/ctrlProps/ctrlProp236.xml><?xml version="1.0" encoding="utf-8"?>
<formControlPr xmlns="http://schemas.microsoft.com/office/spreadsheetml/2009/9/main" objectType="CheckBox" fmlaLink="$G$36" lockText="1" noThreeD="1"/>
</file>

<file path=xl/ctrlProps/ctrlProp237.xml><?xml version="1.0" encoding="utf-8"?>
<formControlPr xmlns="http://schemas.microsoft.com/office/spreadsheetml/2009/9/main" objectType="CheckBox" fmlaLink="$G$37" lockText="1" noThreeD="1"/>
</file>

<file path=xl/ctrlProps/ctrlProp238.xml><?xml version="1.0" encoding="utf-8"?>
<formControlPr xmlns="http://schemas.microsoft.com/office/spreadsheetml/2009/9/main" objectType="CheckBox" fmlaLink="$G$40" lockText="1" noThreeD="1"/>
</file>

<file path=xl/ctrlProps/ctrlProp239.xml><?xml version="1.0" encoding="utf-8"?>
<formControlPr xmlns="http://schemas.microsoft.com/office/spreadsheetml/2009/9/main" objectType="CheckBox" fmlaLink="$G$39" lockText="1" noThreeD="1"/>
</file>

<file path=xl/ctrlProps/ctrlProp24.xml><?xml version="1.0" encoding="utf-8"?>
<formControlPr xmlns="http://schemas.microsoft.com/office/spreadsheetml/2009/9/main" objectType="CheckBox" fmlaLink="$G$34" lockText="1" noThreeD="1"/>
</file>

<file path=xl/ctrlProps/ctrlProp240.xml><?xml version="1.0" encoding="utf-8"?>
<formControlPr xmlns="http://schemas.microsoft.com/office/spreadsheetml/2009/9/main" objectType="CheckBox" fmlaLink="$G$41" lockText="1" noThreeD="1"/>
</file>

<file path=xl/ctrlProps/ctrlProp241.xml><?xml version="1.0" encoding="utf-8"?>
<formControlPr xmlns="http://schemas.microsoft.com/office/spreadsheetml/2009/9/main" objectType="CheckBox" fmlaLink="$G$22" lockText="1" noThreeD="1"/>
</file>

<file path=xl/ctrlProps/ctrlProp242.xml><?xml version="1.0" encoding="utf-8"?>
<formControlPr xmlns="http://schemas.microsoft.com/office/spreadsheetml/2009/9/main" objectType="CheckBox" fmlaLink="$G$23" lockText="1" noThreeD="1"/>
</file>

<file path=xl/ctrlProps/ctrlProp243.xml><?xml version="1.0" encoding="utf-8"?>
<formControlPr xmlns="http://schemas.microsoft.com/office/spreadsheetml/2009/9/main" objectType="CheckBox" fmlaLink="$G$24" lockText="1" noThreeD="1"/>
</file>

<file path=xl/ctrlProps/ctrlProp244.xml><?xml version="1.0" encoding="utf-8"?>
<formControlPr xmlns="http://schemas.microsoft.com/office/spreadsheetml/2009/9/main" objectType="CheckBox" fmlaLink="$G$38" lockText="1" noThreeD="1"/>
</file>

<file path=xl/ctrlProps/ctrlProp245.xml><?xml version="1.0" encoding="utf-8"?>
<formControlPr xmlns="http://schemas.microsoft.com/office/spreadsheetml/2009/9/main" objectType="CheckBox" fmlaLink="$G$42" lockText="1" noThreeD="1"/>
</file>

<file path=xl/ctrlProps/ctrlProp246.xml><?xml version="1.0" encoding="utf-8"?>
<formControlPr xmlns="http://schemas.microsoft.com/office/spreadsheetml/2009/9/main" objectType="CheckBox" fmlaLink="$G$43" lockText="1" noThreeD="1"/>
</file>

<file path=xl/ctrlProps/ctrlProp247.xml><?xml version="1.0" encoding="utf-8"?>
<formControlPr xmlns="http://schemas.microsoft.com/office/spreadsheetml/2009/9/main" objectType="CheckBox" fmlaLink="$G$44" lockText="1" noThreeD="1"/>
</file>

<file path=xl/ctrlProps/ctrlProp248.xml><?xml version="1.0" encoding="utf-8"?>
<formControlPr xmlns="http://schemas.microsoft.com/office/spreadsheetml/2009/9/main" objectType="CheckBox" fmlaLink="$G$46" lockText="1" noThreeD="1"/>
</file>

<file path=xl/ctrlProps/ctrlProp249.xml><?xml version="1.0" encoding="utf-8"?>
<formControlPr xmlns="http://schemas.microsoft.com/office/spreadsheetml/2009/9/main" objectType="CheckBox" fmlaLink="$G$47" lockText="1" noThreeD="1"/>
</file>

<file path=xl/ctrlProps/ctrlProp25.xml><?xml version="1.0" encoding="utf-8"?>
<formControlPr xmlns="http://schemas.microsoft.com/office/spreadsheetml/2009/9/main" objectType="CheckBox" fmlaLink="$G$35" lockText="1" noThreeD="1"/>
</file>

<file path=xl/ctrlProps/ctrlProp250.xml><?xml version="1.0" encoding="utf-8"?>
<formControlPr xmlns="http://schemas.microsoft.com/office/spreadsheetml/2009/9/main" objectType="CheckBox" fmlaLink="$G$48" lockText="1" noThreeD="1"/>
</file>

<file path=xl/ctrlProps/ctrlProp251.xml><?xml version="1.0" encoding="utf-8"?>
<formControlPr xmlns="http://schemas.microsoft.com/office/spreadsheetml/2009/9/main" objectType="CheckBox" fmlaLink="$G$50" lockText="1" noThreeD="1"/>
</file>

<file path=xl/ctrlProps/ctrlProp252.xml><?xml version="1.0" encoding="utf-8"?>
<formControlPr xmlns="http://schemas.microsoft.com/office/spreadsheetml/2009/9/main" objectType="CheckBox" fmlaLink="$G$51" lockText="1" noThreeD="1"/>
</file>

<file path=xl/ctrlProps/ctrlProp253.xml><?xml version="1.0" encoding="utf-8"?>
<formControlPr xmlns="http://schemas.microsoft.com/office/spreadsheetml/2009/9/main" objectType="CheckBox" fmlaLink="$G$49" lockText="1" noThreeD="1"/>
</file>

<file path=xl/ctrlProps/ctrlProp254.xml><?xml version="1.0" encoding="utf-8"?>
<formControlPr xmlns="http://schemas.microsoft.com/office/spreadsheetml/2009/9/main" objectType="CheckBox" fmlaLink="$G$45" lockText="1" noThreeD="1"/>
</file>

<file path=xl/ctrlProps/ctrlProp255.xml><?xml version="1.0" encoding="utf-8"?>
<formControlPr xmlns="http://schemas.microsoft.com/office/spreadsheetml/2009/9/main" objectType="CheckBox" fmlaLink="$G$25" lockText="1" noThreeD="1"/>
</file>

<file path=xl/ctrlProps/ctrlProp256.xml><?xml version="1.0" encoding="utf-8"?>
<formControlPr xmlns="http://schemas.microsoft.com/office/spreadsheetml/2009/9/main" objectType="CheckBox" fmlaLink="$G$26" lockText="1" noThreeD="1"/>
</file>

<file path=xl/ctrlProps/ctrlProp257.xml><?xml version="1.0" encoding="utf-8"?>
<formControlPr xmlns="http://schemas.microsoft.com/office/spreadsheetml/2009/9/main" objectType="CheckBox" fmlaLink="$G$27" lockText="1" noThreeD="1"/>
</file>

<file path=xl/ctrlProps/ctrlProp258.xml><?xml version="1.0" encoding="utf-8"?>
<formControlPr xmlns="http://schemas.microsoft.com/office/spreadsheetml/2009/9/main" objectType="CheckBox" fmlaLink="$G$28" lockText="1" noThreeD="1"/>
</file>

<file path=xl/ctrlProps/ctrlProp259.xml><?xml version="1.0" encoding="utf-8"?>
<formControlPr xmlns="http://schemas.microsoft.com/office/spreadsheetml/2009/9/main" objectType="CheckBox" fmlaLink="$G$29" lockText="1" noThreeD="1"/>
</file>

<file path=xl/ctrlProps/ctrlProp26.xml><?xml version="1.0" encoding="utf-8"?>
<formControlPr xmlns="http://schemas.microsoft.com/office/spreadsheetml/2009/9/main" objectType="CheckBox" fmlaLink="$G$36" lockText="1" noThreeD="1"/>
</file>

<file path=xl/ctrlProps/ctrlProp260.xml><?xml version="1.0" encoding="utf-8"?>
<formControlPr xmlns="http://schemas.microsoft.com/office/spreadsheetml/2009/9/main" objectType="CheckBox" fmlaLink="$G$30" lockText="1" noThreeD="1"/>
</file>

<file path=xl/ctrlProps/ctrlProp261.xml><?xml version="1.0" encoding="utf-8"?>
<formControlPr xmlns="http://schemas.microsoft.com/office/spreadsheetml/2009/9/main" objectType="CheckBox" fmlaLink="$G$31" lockText="1" noThreeD="1"/>
</file>

<file path=xl/ctrlProps/ctrlProp262.xml><?xml version="1.0" encoding="utf-8"?>
<formControlPr xmlns="http://schemas.microsoft.com/office/spreadsheetml/2009/9/main" objectType="CheckBox" fmlaLink="$G$32" lockText="1" noThreeD="1"/>
</file>

<file path=xl/ctrlProps/ctrlProp263.xml><?xml version="1.0" encoding="utf-8"?>
<formControlPr xmlns="http://schemas.microsoft.com/office/spreadsheetml/2009/9/main" objectType="CheckBox" fmlaLink="$G$33" lockText="1" noThreeD="1"/>
</file>

<file path=xl/ctrlProps/ctrlProp264.xml><?xml version="1.0" encoding="utf-8"?>
<formControlPr xmlns="http://schemas.microsoft.com/office/spreadsheetml/2009/9/main" objectType="CheckBox" fmlaLink="$G$34" lockText="1" noThreeD="1"/>
</file>

<file path=xl/ctrlProps/ctrlProp265.xml><?xml version="1.0" encoding="utf-8"?>
<formControlPr xmlns="http://schemas.microsoft.com/office/spreadsheetml/2009/9/main" objectType="CheckBox" fmlaLink="$G$35" lockText="1" noThreeD="1"/>
</file>

<file path=xl/ctrlProps/ctrlProp266.xml><?xml version="1.0" encoding="utf-8"?>
<formControlPr xmlns="http://schemas.microsoft.com/office/spreadsheetml/2009/9/main" objectType="CheckBox" fmlaLink="$G$36" lockText="1" noThreeD="1"/>
</file>

<file path=xl/ctrlProps/ctrlProp267.xml><?xml version="1.0" encoding="utf-8"?>
<formControlPr xmlns="http://schemas.microsoft.com/office/spreadsheetml/2009/9/main" objectType="CheckBox" fmlaLink="$G$37" lockText="1" noThreeD="1"/>
</file>

<file path=xl/ctrlProps/ctrlProp268.xml><?xml version="1.0" encoding="utf-8"?>
<formControlPr xmlns="http://schemas.microsoft.com/office/spreadsheetml/2009/9/main" objectType="CheckBox" fmlaLink="$G$40" lockText="1" noThreeD="1"/>
</file>

<file path=xl/ctrlProps/ctrlProp269.xml><?xml version="1.0" encoding="utf-8"?>
<formControlPr xmlns="http://schemas.microsoft.com/office/spreadsheetml/2009/9/main" objectType="CheckBox" fmlaLink="$G$39" lockText="1" noThreeD="1"/>
</file>

<file path=xl/ctrlProps/ctrlProp27.xml><?xml version="1.0" encoding="utf-8"?>
<formControlPr xmlns="http://schemas.microsoft.com/office/spreadsheetml/2009/9/main" objectType="CheckBox" fmlaLink="$G$37" lockText="1" noThreeD="1"/>
</file>

<file path=xl/ctrlProps/ctrlProp270.xml><?xml version="1.0" encoding="utf-8"?>
<formControlPr xmlns="http://schemas.microsoft.com/office/spreadsheetml/2009/9/main" objectType="CheckBox" fmlaLink="$G$41" lockText="1" noThreeD="1"/>
</file>

<file path=xl/ctrlProps/ctrlProp271.xml><?xml version="1.0" encoding="utf-8"?>
<formControlPr xmlns="http://schemas.microsoft.com/office/spreadsheetml/2009/9/main" objectType="CheckBox" fmlaLink="$G$22" lockText="1" noThreeD="1"/>
</file>

<file path=xl/ctrlProps/ctrlProp272.xml><?xml version="1.0" encoding="utf-8"?>
<formControlPr xmlns="http://schemas.microsoft.com/office/spreadsheetml/2009/9/main" objectType="CheckBox" fmlaLink="$G$23" lockText="1" noThreeD="1"/>
</file>

<file path=xl/ctrlProps/ctrlProp273.xml><?xml version="1.0" encoding="utf-8"?>
<formControlPr xmlns="http://schemas.microsoft.com/office/spreadsheetml/2009/9/main" objectType="CheckBox" fmlaLink="$G$24" lockText="1" noThreeD="1"/>
</file>

<file path=xl/ctrlProps/ctrlProp274.xml><?xml version="1.0" encoding="utf-8"?>
<formControlPr xmlns="http://schemas.microsoft.com/office/spreadsheetml/2009/9/main" objectType="CheckBox" fmlaLink="$G$38" lockText="1" noThreeD="1"/>
</file>

<file path=xl/ctrlProps/ctrlProp275.xml><?xml version="1.0" encoding="utf-8"?>
<formControlPr xmlns="http://schemas.microsoft.com/office/spreadsheetml/2009/9/main" objectType="CheckBox" fmlaLink="$G$42" lockText="1" noThreeD="1"/>
</file>

<file path=xl/ctrlProps/ctrlProp276.xml><?xml version="1.0" encoding="utf-8"?>
<formControlPr xmlns="http://schemas.microsoft.com/office/spreadsheetml/2009/9/main" objectType="CheckBox" fmlaLink="$G$43" lockText="1" noThreeD="1"/>
</file>

<file path=xl/ctrlProps/ctrlProp277.xml><?xml version="1.0" encoding="utf-8"?>
<formControlPr xmlns="http://schemas.microsoft.com/office/spreadsheetml/2009/9/main" objectType="CheckBox" fmlaLink="$G$44" lockText="1" noThreeD="1"/>
</file>

<file path=xl/ctrlProps/ctrlProp278.xml><?xml version="1.0" encoding="utf-8"?>
<formControlPr xmlns="http://schemas.microsoft.com/office/spreadsheetml/2009/9/main" objectType="CheckBox" fmlaLink="$G$46" lockText="1" noThreeD="1"/>
</file>

<file path=xl/ctrlProps/ctrlProp279.xml><?xml version="1.0" encoding="utf-8"?>
<formControlPr xmlns="http://schemas.microsoft.com/office/spreadsheetml/2009/9/main" objectType="CheckBox" fmlaLink="$G$47" lockText="1" noThreeD="1"/>
</file>

<file path=xl/ctrlProps/ctrlProp28.xml><?xml version="1.0" encoding="utf-8"?>
<formControlPr xmlns="http://schemas.microsoft.com/office/spreadsheetml/2009/9/main" objectType="CheckBox" fmlaLink="$G$40" lockText="1" noThreeD="1"/>
</file>

<file path=xl/ctrlProps/ctrlProp280.xml><?xml version="1.0" encoding="utf-8"?>
<formControlPr xmlns="http://schemas.microsoft.com/office/spreadsheetml/2009/9/main" objectType="CheckBox" fmlaLink="$G$48" lockText="1" noThreeD="1"/>
</file>

<file path=xl/ctrlProps/ctrlProp281.xml><?xml version="1.0" encoding="utf-8"?>
<formControlPr xmlns="http://schemas.microsoft.com/office/spreadsheetml/2009/9/main" objectType="CheckBox" fmlaLink="$G$50" lockText="1" noThreeD="1"/>
</file>

<file path=xl/ctrlProps/ctrlProp282.xml><?xml version="1.0" encoding="utf-8"?>
<formControlPr xmlns="http://schemas.microsoft.com/office/spreadsheetml/2009/9/main" objectType="CheckBox" fmlaLink="$G$51" lockText="1" noThreeD="1"/>
</file>

<file path=xl/ctrlProps/ctrlProp283.xml><?xml version="1.0" encoding="utf-8"?>
<formControlPr xmlns="http://schemas.microsoft.com/office/spreadsheetml/2009/9/main" objectType="CheckBox" fmlaLink="$G$49" lockText="1" noThreeD="1"/>
</file>

<file path=xl/ctrlProps/ctrlProp284.xml><?xml version="1.0" encoding="utf-8"?>
<formControlPr xmlns="http://schemas.microsoft.com/office/spreadsheetml/2009/9/main" objectType="CheckBox" fmlaLink="$G$45" lockText="1" noThreeD="1"/>
</file>

<file path=xl/ctrlProps/ctrlProp285.xml><?xml version="1.0" encoding="utf-8"?>
<formControlPr xmlns="http://schemas.microsoft.com/office/spreadsheetml/2009/9/main" objectType="CheckBox" fmlaLink="$G$25" lockText="1" noThreeD="1"/>
</file>

<file path=xl/ctrlProps/ctrlProp286.xml><?xml version="1.0" encoding="utf-8"?>
<formControlPr xmlns="http://schemas.microsoft.com/office/spreadsheetml/2009/9/main" objectType="CheckBox" fmlaLink="$G$26" lockText="1" noThreeD="1"/>
</file>

<file path=xl/ctrlProps/ctrlProp287.xml><?xml version="1.0" encoding="utf-8"?>
<formControlPr xmlns="http://schemas.microsoft.com/office/spreadsheetml/2009/9/main" objectType="CheckBox" fmlaLink="$G$27" lockText="1" noThreeD="1"/>
</file>

<file path=xl/ctrlProps/ctrlProp288.xml><?xml version="1.0" encoding="utf-8"?>
<formControlPr xmlns="http://schemas.microsoft.com/office/spreadsheetml/2009/9/main" objectType="CheckBox" fmlaLink="$G$28" lockText="1" noThreeD="1"/>
</file>

<file path=xl/ctrlProps/ctrlProp289.xml><?xml version="1.0" encoding="utf-8"?>
<formControlPr xmlns="http://schemas.microsoft.com/office/spreadsheetml/2009/9/main" objectType="CheckBox" fmlaLink="$G$29" lockText="1" noThreeD="1"/>
</file>

<file path=xl/ctrlProps/ctrlProp29.xml><?xml version="1.0" encoding="utf-8"?>
<formControlPr xmlns="http://schemas.microsoft.com/office/spreadsheetml/2009/9/main" objectType="CheckBox" fmlaLink="$G$39" lockText="1" noThreeD="1"/>
</file>

<file path=xl/ctrlProps/ctrlProp290.xml><?xml version="1.0" encoding="utf-8"?>
<formControlPr xmlns="http://schemas.microsoft.com/office/spreadsheetml/2009/9/main" objectType="CheckBox" fmlaLink="$G$30" lockText="1" noThreeD="1"/>
</file>

<file path=xl/ctrlProps/ctrlProp291.xml><?xml version="1.0" encoding="utf-8"?>
<formControlPr xmlns="http://schemas.microsoft.com/office/spreadsheetml/2009/9/main" objectType="CheckBox" fmlaLink="$G$31" lockText="1" noThreeD="1"/>
</file>

<file path=xl/ctrlProps/ctrlProp292.xml><?xml version="1.0" encoding="utf-8"?>
<formControlPr xmlns="http://schemas.microsoft.com/office/spreadsheetml/2009/9/main" objectType="CheckBox" fmlaLink="$G$32" lockText="1" noThreeD="1"/>
</file>

<file path=xl/ctrlProps/ctrlProp293.xml><?xml version="1.0" encoding="utf-8"?>
<formControlPr xmlns="http://schemas.microsoft.com/office/spreadsheetml/2009/9/main" objectType="CheckBox" fmlaLink="$G$33" lockText="1" noThreeD="1"/>
</file>

<file path=xl/ctrlProps/ctrlProp294.xml><?xml version="1.0" encoding="utf-8"?>
<formControlPr xmlns="http://schemas.microsoft.com/office/spreadsheetml/2009/9/main" objectType="CheckBox" fmlaLink="$G$34" lockText="1" noThreeD="1"/>
</file>

<file path=xl/ctrlProps/ctrlProp295.xml><?xml version="1.0" encoding="utf-8"?>
<formControlPr xmlns="http://schemas.microsoft.com/office/spreadsheetml/2009/9/main" objectType="CheckBox" fmlaLink="$G$35" lockText="1" noThreeD="1"/>
</file>

<file path=xl/ctrlProps/ctrlProp296.xml><?xml version="1.0" encoding="utf-8"?>
<formControlPr xmlns="http://schemas.microsoft.com/office/spreadsheetml/2009/9/main" objectType="CheckBox" fmlaLink="$G$36" lockText="1" noThreeD="1"/>
</file>

<file path=xl/ctrlProps/ctrlProp297.xml><?xml version="1.0" encoding="utf-8"?>
<formControlPr xmlns="http://schemas.microsoft.com/office/spreadsheetml/2009/9/main" objectType="CheckBox" fmlaLink="$G$37" lockText="1" noThreeD="1"/>
</file>

<file path=xl/ctrlProps/ctrlProp298.xml><?xml version="1.0" encoding="utf-8"?>
<formControlPr xmlns="http://schemas.microsoft.com/office/spreadsheetml/2009/9/main" objectType="CheckBox" fmlaLink="$G$40" lockText="1" noThreeD="1"/>
</file>

<file path=xl/ctrlProps/ctrlProp299.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CheckBox" fmlaLink="$G$24" lockText="1" noThreeD="1"/>
</file>

<file path=xl/ctrlProps/ctrlProp30.xml><?xml version="1.0" encoding="utf-8"?>
<formControlPr xmlns="http://schemas.microsoft.com/office/spreadsheetml/2009/9/main" objectType="CheckBox" fmlaLink="$G$41" lockText="1" noThreeD="1"/>
</file>

<file path=xl/ctrlProps/ctrlProp300.xml><?xml version="1.0" encoding="utf-8"?>
<formControlPr xmlns="http://schemas.microsoft.com/office/spreadsheetml/2009/9/main" objectType="CheckBox" fmlaLink="$G$41" lockText="1" noThreeD="1"/>
</file>

<file path=xl/ctrlProps/ctrlProp301.xml><?xml version="1.0" encoding="utf-8"?>
<formControlPr xmlns="http://schemas.microsoft.com/office/spreadsheetml/2009/9/main" objectType="CheckBox" fmlaLink="$G$22" lockText="1" noThreeD="1"/>
</file>

<file path=xl/ctrlProps/ctrlProp302.xml><?xml version="1.0" encoding="utf-8"?>
<formControlPr xmlns="http://schemas.microsoft.com/office/spreadsheetml/2009/9/main" objectType="CheckBox" fmlaLink="$G$23" lockText="1" noThreeD="1"/>
</file>

<file path=xl/ctrlProps/ctrlProp303.xml><?xml version="1.0" encoding="utf-8"?>
<formControlPr xmlns="http://schemas.microsoft.com/office/spreadsheetml/2009/9/main" objectType="CheckBox" fmlaLink="$G$24" lockText="1" noThreeD="1"/>
</file>

<file path=xl/ctrlProps/ctrlProp304.xml><?xml version="1.0" encoding="utf-8"?>
<formControlPr xmlns="http://schemas.microsoft.com/office/spreadsheetml/2009/9/main" objectType="CheckBox" fmlaLink="$G$38" lockText="1" noThreeD="1"/>
</file>

<file path=xl/ctrlProps/ctrlProp305.xml><?xml version="1.0" encoding="utf-8"?>
<formControlPr xmlns="http://schemas.microsoft.com/office/spreadsheetml/2009/9/main" objectType="CheckBox" fmlaLink="$G$42" lockText="1" noThreeD="1"/>
</file>

<file path=xl/ctrlProps/ctrlProp306.xml><?xml version="1.0" encoding="utf-8"?>
<formControlPr xmlns="http://schemas.microsoft.com/office/spreadsheetml/2009/9/main" objectType="CheckBox" fmlaLink="$G$43" lockText="1" noThreeD="1"/>
</file>

<file path=xl/ctrlProps/ctrlProp307.xml><?xml version="1.0" encoding="utf-8"?>
<formControlPr xmlns="http://schemas.microsoft.com/office/spreadsheetml/2009/9/main" objectType="CheckBox" fmlaLink="$G$44" lockText="1" noThreeD="1"/>
</file>

<file path=xl/ctrlProps/ctrlProp308.xml><?xml version="1.0" encoding="utf-8"?>
<formControlPr xmlns="http://schemas.microsoft.com/office/spreadsheetml/2009/9/main" objectType="CheckBox" fmlaLink="$G$46" lockText="1" noThreeD="1"/>
</file>

<file path=xl/ctrlProps/ctrlProp309.xml><?xml version="1.0" encoding="utf-8"?>
<formControlPr xmlns="http://schemas.microsoft.com/office/spreadsheetml/2009/9/main" objectType="CheckBox" fmlaLink="$G$47" lockText="1" noThreeD="1"/>
</file>

<file path=xl/ctrlProps/ctrlProp31.xml><?xml version="1.0" encoding="utf-8"?>
<formControlPr xmlns="http://schemas.microsoft.com/office/spreadsheetml/2009/9/main" objectType="CheckBox" fmlaLink="$G$22" lockText="1" noThreeD="1"/>
</file>

<file path=xl/ctrlProps/ctrlProp310.xml><?xml version="1.0" encoding="utf-8"?>
<formControlPr xmlns="http://schemas.microsoft.com/office/spreadsheetml/2009/9/main" objectType="CheckBox" fmlaLink="$G$48" lockText="1" noThreeD="1"/>
</file>

<file path=xl/ctrlProps/ctrlProp311.xml><?xml version="1.0" encoding="utf-8"?>
<formControlPr xmlns="http://schemas.microsoft.com/office/spreadsheetml/2009/9/main" objectType="CheckBox" fmlaLink="$G$50" lockText="1" noThreeD="1"/>
</file>

<file path=xl/ctrlProps/ctrlProp312.xml><?xml version="1.0" encoding="utf-8"?>
<formControlPr xmlns="http://schemas.microsoft.com/office/spreadsheetml/2009/9/main" objectType="CheckBox" fmlaLink="$G$51" lockText="1" noThreeD="1"/>
</file>

<file path=xl/ctrlProps/ctrlProp313.xml><?xml version="1.0" encoding="utf-8"?>
<formControlPr xmlns="http://schemas.microsoft.com/office/spreadsheetml/2009/9/main" objectType="CheckBox" fmlaLink="$G$49" lockText="1" noThreeD="1"/>
</file>

<file path=xl/ctrlProps/ctrlProp314.xml><?xml version="1.0" encoding="utf-8"?>
<formControlPr xmlns="http://schemas.microsoft.com/office/spreadsheetml/2009/9/main" objectType="CheckBox" fmlaLink="$G$45" lockText="1" noThreeD="1"/>
</file>

<file path=xl/ctrlProps/ctrlProp315.xml><?xml version="1.0" encoding="utf-8"?>
<formControlPr xmlns="http://schemas.microsoft.com/office/spreadsheetml/2009/9/main" objectType="CheckBox" fmlaLink="$G$25" lockText="1" noThreeD="1"/>
</file>

<file path=xl/ctrlProps/ctrlProp316.xml><?xml version="1.0" encoding="utf-8"?>
<formControlPr xmlns="http://schemas.microsoft.com/office/spreadsheetml/2009/9/main" objectType="CheckBox" fmlaLink="$G$26" lockText="1" noThreeD="1"/>
</file>

<file path=xl/ctrlProps/ctrlProp317.xml><?xml version="1.0" encoding="utf-8"?>
<formControlPr xmlns="http://schemas.microsoft.com/office/spreadsheetml/2009/9/main" objectType="CheckBox" fmlaLink="$G$27" lockText="1" noThreeD="1"/>
</file>

<file path=xl/ctrlProps/ctrlProp318.xml><?xml version="1.0" encoding="utf-8"?>
<formControlPr xmlns="http://schemas.microsoft.com/office/spreadsheetml/2009/9/main" objectType="CheckBox" fmlaLink="$G$28" lockText="1" noThreeD="1"/>
</file>

<file path=xl/ctrlProps/ctrlProp319.xml><?xml version="1.0" encoding="utf-8"?>
<formControlPr xmlns="http://schemas.microsoft.com/office/spreadsheetml/2009/9/main" objectType="CheckBox" fmlaLink="$G$29" lockText="1" noThreeD="1"/>
</file>

<file path=xl/ctrlProps/ctrlProp32.xml><?xml version="1.0" encoding="utf-8"?>
<formControlPr xmlns="http://schemas.microsoft.com/office/spreadsheetml/2009/9/main" objectType="CheckBox" fmlaLink="$G$23" lockText="1" noThreeD="1"/>
</file>

<file path=xl/ctrlProps/ctrlProp320.xml><?xml version="1.0" encoding="utf-8"?>
<formControlPr xmlns="http://schemas.microsoft.com/office/spreadsheetml/2009/9/main" objectType="CheckBox" fmlaLink="$G$30" lockText="1" noThreeD="1"/>
</file>

<file path=xl/ctrlProps/ctrlProp321.xml><?xml version="1.0" encoding="utf-8"?>
<formControlPr xmlns="http://schemas.microsoft.com/office/spreadsheetml/2009/9/main" objectType="CheckBox" fmlaLink="$G$31" lockText="1" noThreeD="1"/>
</file>

<file path=xl/ctrlProps/ctrlProp322.xml><?xml version="1.0" encoding="utf-8"?>
<formControlPr xmlns="http://schemas.microsoft.com/office/spreadsheetml/2009/9/main" objectType="CheckBox" fmlaLink="$G$32" lockText="1" noThreeD="1"/>
</file>

<file path=xl/ctrlProps/ctrlProp323.xml><?xml version="1.0" encoding="utf-8"?>
<formControlPr xmlns="http://schemas.microsoft.com/office/spreadsheetml/2009/9/main" objectType="CheckBox" fmlaLink="$G$33" lockText="1" noThreeD="1"/>
</file>

<file path=xl/ctrlProps/ctrlProp324.xml><?xml version="1.0" encoding="utf-8"?>
<formControlPr xmlns="http://schemas.microsoft.com/office/spreadsheetml/2009/9/main" objectType="CheckBox" fmlaLink="$G$34" lockText="1" noThreeD="1"/>
</file>

<file path=xl/ctrlProps/ctrlProp325.xml><?xml version="1.0" encoding="utf-8"?>
<formControlPr xmlns="http://schemas.microsoft.com/office/spreadsheetml/2009/9/main" objectType="CheckBox" fmlaLink="$G$35" lockText="1" noThreeD="1"/>
</file>

<file path=xl/ctrlProps/ctrlProp326.xml><?xml version="1.0" encoding="utf-8"?>
<formControlPr xmlns="http://schemas.microsoft.com/office/spreadsheetml/2009/9/main" objectType="CheckBox" fmlaLink="$G$36" lockText="1" noThreeD="1"/>
</file>

<file path=xl/ctrlProps/ctrlProp327.xml><?xml version="1.0" encoding="utf-8"?>
<formControlPr xmlns="http://schemas.microsoft.com/office/spreadsheetml/2009/9/main" objectType="CheckBox" fmlaLink="$G$37" lockText="1" noThreeD="1"/>
</file>

<file path=xl/ctrlProps/ctrlProp328.xml><?xml version="1.0" encoding="utf-8"?>
<formControlPr xmlns="http://schemas.microsoft.com/office/spreadsheetml/2009/9/main" objectType="CheckBox" fmlaLink="$G$40" lockText="1" noThreeD="1"/>
</file>

<file path=xl/ctrlProps/ctrlProp329.xml><?xml version="1.0" encoding="utf-8"?>
<formControlPr xmlns="http://schemas.microsoft.com/office/spreadsheetml/2009/9/main" objectType="CheckBox" fmlaLink="$G$39" lockText="1" noThreeD="1"/>
</file>

<file path=xl/ctrlProps/ctrlProp33.xml><?xml version="1.0" encoding="utf-8"?>
<formControlPr xmlns="http://schemas.microsoft.com/office/spreadsheetml/2009/9/main" objectType="CheckBox" fmlaLink="$G$24" lockText="1" noThreeD="1"/>
</file>

<file path=xl/ctrlProps/ctrlProp330.xml><?xml version="1.0" encoding="utf-8"?>
<formControlPr xmlns="http://schemas.microsoft.com/office/spreadsheetml/2009/9/main" objectType="CheckBox" fmlaLink="$G$41" lockText="1" noThreeD="1"/>
</file>

<file path=xl/ctrlProps/ctrlProp331.xml><?xml version="1.0" encoding="utf-8"?>
<formControlPr xmlns="http://schemas.microsoft.com/office/spreadsheetml/2009/9/main" objectType="CheckBox" fmlaLink="$G$22" lockText="1" noThreeD="1"/>
</file>

<file path=xl/ctrlProps/ctrlProp332.xml><?xml version="1.0" encoding="utf-8"?>
<formControlPr xmlns="http://schemas.microsoft.com/office/spreadsheetml/2009/9/main" objectType="CheckBox" fmlaLink="$G$23" lockText="1" noThreeD="1"/>
</file>

<file path=xl/ctrlProps/ctrlProp333.xml><?xml version="1.0" encoding="utf-8"?>
<formControlPr xmlns="http://schemas.microsoft.com/office/spreadsheetml/2009/9/main" objectType="CheckBox" fmlaLink="$G$24" lockText="1" noThreeD="1"/>
</file>

<file path=xl/ctrlProps/ctrlProp334.xml><?xml version="1.0" encoding="utf-8"?>
<formControlPr xmlns="http://schemas.microsoft.com/office/spreadsheetml/2009/9/main" objectType="CheckBox" fmlaLink="$G$38" lockText="1" noThreeD="1"/>
</file>

<file path=xl/ctrlProps/ctrlProp335.xml><?xml version="1.0" encoding="utf-8"?>
<formControlPr xmlns="http://schemas.microsoft.com/office/spreadsheetml/2009/9/main" objectType="CheckBox" fmlaLink="$G$42" lockText="1" noThreeD="1"/>
</file>

<file path=xl/ctrlProps/ctrlProp336.xml><?xml version="1.0" encoding="utf-8"?>
<formControlPr xmlns="http://schemas.microsoft.com/office/spreadsheetml/2009/9/main" objectType="CheckBox" fmlaLink="$G$43" lockText="1" noThreeD="1"/>
</file>

<file path=xl/ctrlProps/ctrlProp337.xml><?xml version="1.0" encoding="utf-8"?>
<formControlPr xmlns="http://schemas.microsoft.com/office/spreadsheetml/2009/9/main" objectType="CheckBox" fmlaLink="$G$44" lockText="1" noThreeD="1"/>
</file>

<file path=xl/ctrlProps/ctrlProp338.xml><?xml version="1.0" encoding="utf-8"?>
<formControlPr xmlns="http://schemas.microsoft.com/office/spreadsheetml/2009/9/main" objectType="CheckBox" fmlaLink="$G$46" lockText="1" noThreeD="1"/>
</file>

<file path=xl/ctrlProps/ctrlProp339.xml><?xml version="1.0" encoding="utf-8"?>
<formControlPr xmlns="http://schemas.microsoft.com/office/spreadsheetml/2009/9/main" objectType="CheckBox" fmlaLink="$G$47" lockText="1" noThreeD="1"/>
</file>

<file path=xl/ctrlProps/ctrlProp34.xml><?xml version="1.0" encoding="utf-8"?>
<formControlPr xmlns="http://schemas.microsoft.com/office/spreadsheetml/2009/9/main" objectType="CheckBox" fmlaLink="$G$38" lockText="1" noThreeD="1"/>
</file>

<file path=xl/ctrlProps/ctrlProp340.xml><?xml version="1.0" encoding="utf-8"?>
<formControlPr xmlns="http://schemas.microsoft.com/office/spreadsheetml/2009/9/main" objectType="CheckBox" fmlaLink="$G$48" lockText="1" noThreeD="1"/>
</file>

<file path=xl/ctrlProps/ctrlProp341.xml><?xml version="1.0" encoding="utf-8"?>
<formControlPr xmlns="http://schemas.microsoft.com/office/spreadsheetml/2009/9/main" objectType="CheckBox" fmlaLink="$G$50" lockText="1" noThreeD="1"/>
</file>

<file path=xl/ctrlProps/ctrlProp342.xml><?xml version="1.0" encoding="utf-8"?>
<formControlPr xmlns="http://schemas.microsoft.com/office/spreadsheetml/2009/9/main" objectType="CheckBox" fmlaLink="$G$51" lockText="1" noThreeD="1"/>
</file>

<file path=xl/ctrlProps/ctrlProp343.xml><?xml version="1.0" encoding="utf-8"?>
<formControlPr xmlns="http://schemas.microsoft.com/office/spreadsheetml/2009/9/main" objectType="CheckBox" fmlaLink="$G$49" lockText="1" noThreeD="1"/>
</file>

<file path=xl/ctrlProps/ctrlProp344.xml><?xml version="1.0" encoding="utf-8"?>
<formControlPr xmlns="http://schemas.microsoft.com/office/spreadsheetml/2009/9/main" objectType="CheckBox" fmlaLink="$G$45" lockText="1" noThreeD="1"/>
</file>

<file path=xl/ctrlProps/ctrlProp345.xml><?xml version="1.0" encoding="utf-8"?>
<formControlPr xmlns="http://schemas.microsoft.com/office/spreadsheetml/2009/9/main" objectType="CheckBox" fmlaLink="$G$25" lockText="1" noThreeD="1"/>
</file>

<file path=xl/ctrlProps/ctrlProp346.xml><?xml version="1.0" encoding="utf-8"?>
<formControlPr xmlns="http://schemas.microsoft.com/office/spreadsheetml/2009/9/main" objectType="CheckBox" fmlaLink="$G$26" lockText="1" noThreeD="1"/>
</file>

<file path=xl/ctrlProps/ctrlProp347.xml><?xml version="1.0" encoding="utf-8"?>
<formControlPr xmlns="http://schemas.microsoft.com/office/spreadsheetml/2009/9/main" objectType="CheckBox" fmlaLink="$G$27" lockText="1" noThreeD="1"/>
</file>

<file path=xl/ctrlProps/ctrlProp348.xml><?xml version="1.0" encoding="utf-8"?>
<formControlPr xmlns="http://schemas.microsoft.com/office/spreadsheetml/2009/9/main" objectType="CheckBox" fmlaLink="$G$28" lockText="1" noThreeD="1"/>
</file>

<file path=xl/ctrlProps/ctrlProp349.xml><?xml version="1.0" encoding="utf-8"?>
<formControlPr xmlns="http://schemas.microsoft.com/office/spreadsheetml/2009/9/main" objectType="CheckBox" fmlaLink="$G$29" lockText="1" noThreeD="1"/>
</file>

<file path=xl/ctrlProps/ctrlProp35.xml><?xml version="1.0" encoding="utf-8"?>
<formControlPr xmlns="http://schemas.microsoft.com/office/spreadsheetml/2009/9/main" objectType="CheckBox" fmlaLink="$G$42" lockText="1" noThreeD="1"/>
</file>

<file path=xl/ctrlProps/ctrlProp350.xml><?xml version="1.0" encoding="utf-8"?>
<formControlPr xmlns="http://schemas.microsoft.com/office/spreadsheetml/2009/9/main" objectType="CheckBox" fmlaLink="$G$30" lockText="1" noThreeD="1"/>
</file>

<file path=xl/ctrlProps/ctrlProp351.xml><?xml version="1.0" encoding="utf-8"?>
<formControlPr xmlns="http://schemas.microsoft.com/office/spreadsheetml/2009/9/main" objectType="CheckBox" fmlaLink="$G$31" lockText="1" noThreeD="1"/>
</file>

<file path=xl/ctrlProps/ctrlProp352.xml><?xml version="1.0" encoding="utf-8"?>
<formControlPr xmlns="http://schemas.microsoft.com/office/spreadsheetml/2009/9/main" objectType="CheckBox" fmlaLink="$G$32" lockText="1" noThreeD="1"/>
</file>

<file path=xl/ctrlProps/ctrlProp353.xml><?xml version="1.0" encoding="utf-8"?>
<formControlPr xmlns="http://schemas.microsoft.com/office/spreadsheetml/2009/9/main" objectType="CheckBox" fmlaLink="$G$33" lockText="1" noThreeD="1"/>
</file>

<file path=xl/ctrlProps/ctrlProp354.xml><?xml version="1.0" encoding="utf-8"?>
<formControlPr xmlns="http://schemas.microsoft.com/office/spreadsheetml/2009/9/main" objectType="CheckBox" fmlaLink="$G$34" lockText="1" noThreeD="1"/>
</file>

<file path=xl/ctrlProps/ctrlProp355.xml><?xml version="1.0" encoding="utf-8"?>
<formControlPr xmlns="http://schemas.microsoft.com/office/spreadsheetml/2009/9/main" objectType="CheckBox" fmlaLink="$G$35" lockText="1" noThreeD="1"/>
</file>

<file path=xl/ctrlProps/ctrlProp356.xml><?xml version="1.0" encoding="utf-8"?>
<formControlPr xmlns="http://schemas.microsoft.com/office/spreadsheetml/2009/9/main" objectType="CheckBox" fmlaLink="$G$36" lockText="1" noThreeD="1"/>
</file>

<file path=xl/ctrlProps/ctrlProp357.xml><?xml version="1.0" encoding="utf-8"?>
<formControlPr xmlns="http://schemas.microsoft.com/office/spreadsheetml/2009/9/main" objectType="CheckBox" fmlaLink="$G$37" lockText="1" noThreeD="1"/>
</file>

<file path=xl/ctrlProps/ctrlProp358.xml><?xml version="1.0" encoding="utf-8"?>
<formControlPr xmlns="http://schemas.microsoft.com/office/spreadsheetml/2009/9/main" objectType="CheckBox" fmlaLink="$G$40" lockText="1" noThreeD="1"/>
</file>

<file path=xl/ctrlProps/ctrlProp359.xml><?xml version="1.0" encoding="utf-8"?>
<formControlPr xmlns="http://schemas.microsoft.com/office/spreadsheetml/2009/9/main" objectType="CheckBox" fmlaLink="$G$39" lockText="1" noThreeD="1"/>
</file>

<file path=xl/ctrlProps/ctrlProp36.xml><?xml version="1.0" encoding="utf-8"?>
<formControlPr xmlns="http://schemas.microsoft.com/office/spreadsheetml/2009/9/main" objectType="CheckBox" fmlaLink="$G$43" lockText="1" noThreeD="1"/>
</file>

<file path=xl/ctrlProps/ctrlProp360.xml><?xml version="1.0" encoding="utf-8"?>
<formControlPr xmlns="http://schemas.microsoft.com/office/spreadsheetml/2009/9/main" objectType="CheckBox" fmlaLink="$G$41" lockText="1" noThreeD="1"/>
</file>

<file path=xl/ctrlProps/ctrlProp37.xml><?xml version="1.0" encoding="utf-8"?>
<formControlPr xmlns="http://schemas.microsoft.com/office/spreadsheetml/2009/9/main" objectType="CheckBox" fmlaLink="$G$44" lockText="1" noThreeD="1"/>
</file>

<file path=xl/ctrlProps/ctrlProp38.xml><?xml version="1.0" encoding="utf-8"?>
<formControlPr xmlns="http://schemas.microsoft.com/office/spreadsheetml/2009/9/main" objectType="CheckBox" fmlaLink="$G$46" lockText="1" noThreeD="1"/>
</file>

<file path=xl/ctrlProps/ctrlProp39.xml><?xml version="1.0" encoding="utf-8"?>
<formControlPr xmlns="http://schemas.microsoft.com/office/spreadsheetml/2009/9/main" objectType="CheckBox" fmlaLink="$G$47" lockText="1" noThreeD="1"/>
</file>

<file path=xl/ctrlProps/ctrlProp4.xml><?xml version="1.0" encoding="utf-8"?>
<formControlPr xmlns="http://schemas.microsoft.com/office/spreadsheetml/2009/9/main" objectType="CheckBox" fmlaLink="$G$38" lockText="1" noThreeD="1"/>
</file>

<file path=xl/ctrlProps/ctrlProp40.xml><?xml version="1.0" encoding="utf-8"?>
<formControlPr xmlns="http://schemas.microsoft.com/office/spreadsheetml/2009/9/main" objectType="CheckBox" fmlaLink="$G$48" lockText="1" noThreeD="1"/>
</file>

<file path=xl/ctrlProps/ctrlProp41.xml><?xml version="1.0" encoding="utf-8"?>
<formControlPr xmlns="http://schemas.microsoft.com/office/spreadsheetml/2009/9/main" objectType="CheckBox" fmlaLink="$G$50" lockText="1" noThreeD="1"/>
</file>

<file path=xl/ctrlProps/ctrlProp42.xml><?xml version="1.0" encoding="utf-8"?>
<formControlPr xmlns="http://schemas.microsoft.com/office/spreadsheetml/2009/9/main" objectType="CheckBox" fmlaLink="$G$51" lockText="1" noThreeD="1"/>
</file>

<file path=xl/ctrlProps/ctrlProp43.xml><?xml version="1.0" encoding="utf-8"?>
<formControlPr xmlns="http://schemas.microsoft.com/office/spreadsheetml/2009/9/main" objectType="CheckBox" fmlaLink="$G$49" lockText="1" noThreeD="1"/>
</file>

<file path=xl/ctrlProps/ctrlProp44.xml><?xml version="1.0" encoding="utf-8"?>
<formControlPr xmlns="http://schemas.microsoft.com/office/spreadsheetml/2009/9/main" objectType="CheckBox" fmlaLink="$G$45" lockText="1" noThreeD="1"/>
</file>

<file path=xl/ctrlProps/ctrlProp45.xml><?xml version="1.0" encoding="utf-8"?>
<formControlPr xmlns="http://schemas.microsoft.com/office/spreadsheetml/2009/9/main" objectType="CheckBox" fmlaLink="$G$25" lockText="1" noThreeD="1"/>
</file>

<file path=xl/ctrlProps/ctrlProp46.xml><?xml version="1.0" encoding="utf-8"?>
<formControlPr xmlns="http://schemas.microsoft.com/office/spreadsheetml/2009/9/main" objectType="CheckBox" fmlaLink="$G$26" lockText="1" noThreeD="1"/>
</file>

<file path=xl/ctrlProps/ctrlProp47.xml><?xml version="1.0" encoding="utf-8"?>
<formControlPr xmlns="http://schemas.microsoft.com/office/spreadsheetml/2009/9/main" objectType="CheckBox" fmlaLink="$G$27" lockText="1" noThreeD="1"/>
</file>

<file path=xl/ctrlProps/ctrlProp48.xml><?xml version="1.0" encoding="utf-8"?>
<formControlPr xmlns="http://schemas.microsoft.com/office/spreadsheetml/2009/9/main" objectType="CheckBox" fmlaLink="$G$28" lockText="1" noThreeD="1"/>
</file>

<file path=xl/ctrlProps/ctrlProp49.xml><?xml version="1.0" encoding="utf-8"?>
<formControlPr xmlns="http://schemas.microsoft.com/office/spreadsheetml/2009/9/main" objectType="CheckBox" fmlaLink="$G$29" lockText="1" noThreeD="1"/>
</file>

<file path=xl/ctrlProps/ctrlProp5.xml><?xml version="1.0" encoding="utf-8"?>
<formControlPr xmlns="http://schemas.microsoft.com/office/spreadsheetml/2009/9/main" objectType="CheckBox" fmlaLink="$G$42" lockText="1" noThreeD="1"/>
</file>

<file path=xl/ctrlProps/ctrlProp50.xml><?xml version="1.0" encoding="utf-8"?>
<formControlPr xmlns="http://schemas.microsoft.com/office/spreadsheetml/2009/9/main" objectType="CheckBox" fmlaLink="$G$30" lockText="1" noThreeD="1"/>
</file>

<file path=xl/ctrlProps/ctrlProp51.xml><?xml version="1.0" encoding="utf-8"?>
<formControlPr xmlns="http://schemas.microsoft.com/office/spreadsheetml/2009/9/main" objectType="CheckBox" fmlaLink="$G$31" lockText="1" noThreeD="1"/>
</file>

<file path=xl/ctrlProps/ctrlProp52.xml><?xml version="1.0" encoding="utf-8"?>
<formControlPr xmlns="http://schemas.microsoft.com/office/spreadsheetml/2009/9/main" objectType="CheckBox" fmlaLink="$G$32" lockText="1" noThreeD="1"/>
</file>

<file path=xl/ctrlProps/ctrlProp53.xml><?xml version="1.0" encoding="utf-8"?>
<formControlPr xmlns="http://schemas.microsoft.com/office/spreadsheetml/2009/9/main" objectType="CheckBox" fmlaLink="$G$33" lockText="1" noThreeD="1"/>
</file>

<file path=xl/ctrlProps/ctrlProp54.xml><?xml version="1.0" encoding="utf-8"?>
<formControlPr xmlns="http://schemas.microsoft.com/office/spreadsheetml/2009/9/main" objectType="CheckBox" fmlaLink="$G$34" lockText="1" noThreeD="1"/>
</file>

<file path=xl/ctrlProps/ctrlProp55.xml><?xml version="1.0" encoding="utf-8"?>
<formControlPr xmlns="http://schemas.microsoft.com/office/spreadsheetml/2009/9/main" objectType="CheckBox" fmlaLink="$G$35" lockText="1" noThreeD="1"/>
</file>

<file path=xl/ctrlProps/ctrlProp56.xml><?xml version="1.0" encoding="utf-8"?>
<formControlPr xmlns="http://schemas.microsoft.com/office/spreadsheetml/2009/9/main" objectType="CheckBox" fmlaLink="$G$36" lockText="1" noThreeD="1"/>
</file>

<file path=xl/ctrlProps/ctrlProp57.xml><?xml version="1.0" encoding="utf-8"?>
<formControlPr xmlns="http://schemas.microsoft.com/office/spreadsheetml/2009/9/main" objectType="CheckBox" fmlaLink="$G$37" lockText="1" noThreeD="1"/>
</file>

<file path=xl/ctrlProps/ctrlProp58.xml><?xml version="1.0" encoding="utf-8"?>
<formControlPr xmlns="http://schemas.microsoft.com/office/spreadsheetml/2009/9/main" objectType="CheckBox" fmlaLink="$G$40" lockText="1" noThreeD="1"/>
</file>

<file path=xl/ctrlProps/ctrlProp59.xml><?xml version="1.0" encoding="utf-8"?>
<formControlPr xmlns="http://schemas.microsoft.com/office/spreadsheetml/2009/9/main" objectType="CheckBox" fmlaLink="$G$39" lockText="1" noThreeD="1"/>
</file>

<file path=xl/ctrlProps/ctrlProp6.xml><?xml version="1.0" encoding="utf-8"?>
<formControlPr xmlns="http://schemas.microsoft.com/office/spreadsheetml/2009/9/main" objectType="CheckBox" fmlaLink="$G$43" lockText="1" noThreeD="1"/>
</file>

<file path=xl/ctrlProps/ctrlProp60.xml><?xml version="1.0" encoding="utf-8"?>
<formControlPr xmlns="http://schemas.microsoft.com/office/spreadsheetml/2009/9/main" objectType="CheckBox" fmlaLink="$G$41" lockText="1" noThreeD="1"/>
</file>

<file path=xl/ctrlProps/ctrlProp61.xml><?xml version="1.0" encoding="utf-8"?>
<formControlPr xmlns="http://schemas.microsoft.com/office/spreadsheetml/2009/9/main" objectType="CheckBox" fmlaLink="$G$22" lockText="1" noThreeD="1"/>
</file>

<file path=xl/ctrlProps/ctrlProp62.xml><?xml version="1.0" encoding="utf-8"?>
<formControlPr xmlns="http://schemas.microsoft.com/office/spreadsheetml/2009/9/main" objectType="CheckBox" fmlaLink="$G$23" lockText="1" noThreeD="1"/>
</file>

<file path=xl/ctrlProps/ctrlProp63.xml><?xml version="1.0" encoding="utf-8"?>
<formControlPr xmlns="http://schemas.microsoft.com/office/spreadsheetml/2009/9/main" objectType="CheckBox" fmlaLink="$G$24" lockText="1" noThreeD="1"/>
</file>

<file path=xl/ctrlProps/ctrlProp64.xml><?xml version="1.0" encoding="utf-8"?>
<formControlPr xmlns="http://schemas.microsoft.com/office/spreadsheetml/2009/9/main" objectType="CheckBox" fmlaLink="$G$38" lockText="1" noThreeD="1"/>
</file>

<file path=xl/ctrlProps/ctrlProp65.xml><?xml version="1.0" encoding="utf-8"?>
<formControlPr xmlns="http://schemas.microsoft.com/office/spreadsheetml/2009/9/main" objectType="CheckBox" fmlaLink="$G$42" lockText="1" noThreeD="1"/>
</file>

<file path=xl/ctrlProps/ctrlProp66.xml><?xml version="1.0" encoding="utf-8"?>
<formControlPr xmlns="http://schemas.microsoft.com/office/spreadsheetml/2009/9/main" objectType="CheckBox" fmlaLink="$G$43" lockText="1" noThreeD="1"/>
</file>

<file path=xl/ctrlProps/ctrlProp67.xml><?xml version="1.0" encoding="utf-8"?>
<formControlPr xmlns="http://schemas.microsoft.com/office/spreadsheetml/2009/9/main" objectType="CheckBox" fmlaLink="$G$44" lockText="1" noThreeD="1"/>
</file>

<file path=xl/ctrlProps/ctrlProp68.xml><?xml version="1.0" encoding="utf-8"?>
<formControlPr xmlns="http://schemas.microsoft.com/office/spreadsheetml/2009/9/main" objectType="CheckBox" fmlaLink="$G$46" lockText="1" noThreeD="1"/>
</file>

<file path=xl/ctrlProps/ctrlProp69.xml><?xml version="1.0" encoding="utf-8"?>
<formControlPr xmlns="http://schemas.microsoft.com/office/spreadsheetml/2009/9/main" objectType="CheckBox" fmlaLink="$G$47" lockText="1" noThreeD="1"/>
</file>

<file path=xl/ctrlProps/ctrlProp7.xml><?xml version="1.0" encoding="utf-8"?>
<formControlPr xmlns="http://schemas.microsoft.com/office/spreadsheetml/2009/9/main" objectType="CheckBox" fmlaLink="$G$44" lockText="1" noThreeD="1"/>
</file>

<file path=xl/ctrlProps/ctrlProp70.xml><?xml version="1.0" encoding="utf-8"?>
<formControlPr xmlns="http://schemas.microsoft.com/office/spreadsheetml/2009/9/main" objectType="CheckBox" fmlaLink="$G$48" lockText="1" noThreeD="1"/>
</file>

<file path=xl/ctrlProps/ctrlProp71.xml><?xml version="1.0" encoding="utf-8"?>
<formControlPr xmlns="http://schemas.microsoft.com/office/spreadsheetml/2009/9/main" objectType="CheckBox" fmlaLink="$G$50" lockText="1" noThreeD="1"/>
</file>

<file path=xl/ctrlProps/ctrlProp72.xml><?xml version="1.0" encoding="utf-8"?>
<formControlPr xmlns="http://schemas.microsoft.com/office/spreadsheetml/2009/9/main" objectType="CheckBox" fmlaLink="$G$51" lockText="1" noThreeD="1"/>
</file>

<file path=xl/ctrlProps/ctrlProp73.xml><?xml version="1.0" encoding="utf-8"?>
<formControlPr xmlns="http://schemas.microsoft.com/office/spreadsheetml/2009/9/main" objectType="CheckBox" fmlaLink="$G$49" lockText="1" noThreeD="1"/>
</file>

<file path=xl/ctrlProps/ctrlProp74.xml><?xml version="1.0" encoding="utf-8"?>
<formControlPr xmlns="http://schemas.microsoft.com/office/spreadsheetml/2009/9/main" objectType="CheckBox" fmlaLink="$G$45" lockText="1" noThreeD="1"/>
</file>

<file path=xl/ctrlProps/ctrlProp75.xml><?xml version="1.0" encoding="utf-8"?>
<formControlPr xmlns="http://schemas.microsoft.com/office/spreadsheetml/2009/9/main" objectType="CheckBox" fmlaLink="$G$25" lockText="1" noThreeD="1"/>
</file>

<file path=xl/ctrlProps/ctrlProp76.xml><?xml version="1.0" encoding="utf-8"?>
<formControlPr xmlns="http://schemas.microsoft.com/office/spreadsheetml/2009/9/main" objectType="CheckBox" fmlaLink="$G$26" lockText="1" noThreeD="1"/>
</file>

<file path=xl/ctrlProps/ctrlProp77.xml><?xml version="1.0" encoding="utf-8"?>
<formControlPr xmlns="http://schemas.microsoft.com/office/spreadsheetml/2009/9/main" objectType="CheckBox" fmlaLink="$G$27" lockText="1" noThreeD="1"/>
</file>

<file path=xl/ctrlProps/ctrlProp78.xml><?xml version="1.0" encoding="utf-8"?>
<formControlPr xmlns="http://schemas.microsoft.com/office/spreadsheetml/2009/9/main" objectType="CheckBox" fmlaLink="$G$28" lockText="1" noThreeD="1"/>
</file>

<file path=xl/ctrlProps/ctrlProp79.xml><?xml version="1.0" encoding="utf-8"?>
<formControlPr xmlns="http://schemas.microsoft.com/office/spreadsheetml/2009/9/main" objectType="CheckBox" fmlaLink="$G$29" lockText="1" noThreeD="1"/>
</file>

<file path=xl/ctrlProps/ctrlProp8.xml><?xml version="1.0" encoding="utf-8"?>
<formControlPr xmlns="http://schemas.microsoft.com/office/spreadsheetml/2009/9/main" objectType="CheckBox" fmlaLink="$G$46" lockText="1" noThreeD="1"/>
</file>

<file path=xl/ctrlProps/ctrlProp80.xml><?xml version="1.0" encoding="utf-8"?>
<formControlPr xmlns="http://schemas.microsoft.com/office/spreadsheetml/2009/9/main" objectType="CheckBox" fmlaLink="$G$30" lockText="1" noThreeD="1"/>
</file>

<file path=xl/ctrlProps/ctrlProp81.xml><?xml version="1.0" encoding="utf-8"?>
<formControlPr xmlns="http://schemas.microsoft.com/office/spreadsheetml/2009/9/main" objectType="CheckBox" fmlaLink="$G$31" lockText="1" noThreeD="1"/>
</file>

<file path=xl/ctrlProps/ctrlProp82.xml><?xml version="1.0" encoding="utf-8"?>
<formControlPr xmlns="http://schemas.microsoft.com/office/spreadsheetml/2009/9/main" objectType="CheckBox" fmlaLink="$G$32" lockText="1" noThreeD="1"/>
</file>

<file path=xl/ctrlProps/ctrlProp83.xml><?xml version="1.0" encoding="utf-8"?>
<formControlPr xmlns="http://schemas.microsoft.com/office/spreadsheetml/2009/9/main" objectType="CheckBox" fmlaLink="$G$33" lockText="1" noThreeD="1"/>
</file>

<file path=xl/ctrlProps/ctrlProp84.xml><?xml version="1.0" encoding="utf-8"?>
<formControlPr xmlns="http://schemas.microsoft.com/office/spreadsheetml/2009/9/main" objectType="CheckBox" fmlaLink="$G$34" lockText="1" noThreeD="1"/>
</file>

<file path=xl/ctrlProps/ctrlProp85.xml><?xml version="1.0" encoding="utf-8"?>
<formControlPr xmlns="http://schemas.microsoft.com/office/spreadsheetml/2009/9/main" objectType="CheckBox" fmlaLink="$G$35" lockText="1" noThreeD="1"/>
</file>

<file path=xl/ctrlProps/ctrlProp86.xml><?xml version="1.0" encoding="utf-8"?>
<formControlPr xmlns="http://schemas.microsoft.com/office/spreadsheetml/2009/9/main" objectType="CheckBox" fmlaLink="$G$36" lockText="1" noThreeD="1"/>
</file>

<file path=xl/ctrlProps/ctrlProp87.xml><?xml version="1.0" encoding="utf-8"?>
<formControlPr xmlns="http://schemas.microsoft.com/office/spreadsheetml/2009/9/main" objectType="CheckBox" fmlaLink="$G$37" lockText="1" noThreeD="1"/>
</file>

<file path=xl/ctrlProps/ctrlProp88.xml><?xml version="1.0" encoding="utf-8"?>
<formControlPr xmlns="http://schemas.microsoft.com/office/spreadsheetml/2009/9/main" objectType="CheckBox" fmlaLink="$G$40" lockText="1" noThreeD="1"/>
</file>

<file path=xl/ctrlProps/ctrlProp89.xml><?xml version="1.0" encoding="utf-8"?>
<formControlPr xmlns="http://schemas.microsoft.com/office/spreadsheetml/2009/9/main" objectType="CheckBox" fmlaLink="$G$39" lockText="1" noThreeD="1"/>
</file>

<file path=xl/ctrlProps/ctrlProp9.xml><?xml version="1.0" encoding="utf-8"?>
<formControlPr xmlns="http://schemas.microsoft.com/office/spreadsheetml/2009/9/main" objectType="CheckBox" fmlaLink="$G$47" lockText="1" noThreeD="1"/>
</file>

<file path=xl/ctrlProps/ctrlProp90.xml><?xml version="1.0" encoding="utf-8"?>
<formControlPr xmlns="http://schemas.microsoft.com/office/spreadsheetml/2009/9/main" objectType="CheckBox" fmlaLink="$G$41" lockText="1" noThreeD="1"/>
</file>

<file path=xl/ctrlProps/ctrlProp91.xml><?xml version="1.0" encoding="utf-8"?>
<formControlPr xmlns="http://schemas.microsoft.com/office/spreadsheetml/2009/9/main" objectType="CheckBox" fmlaLink="$G$22" lockText="1" noThreeD="1"/>
</file>

<file path=xl/ctrlProps/ctrlProp92.xml><?xml version="1.0" encoding="utf-8"?>
<formControlPr xmlns="http://schemas.microsoft.com/office/spreadsheetml/2009/9/main" objectType="CheckBox" fmlaLink="$G$23" lockText="1" noThreeD="1"/>
</file>

<file path=xl/ctrlProps/ctrlProp93.xml><?xml version="1.0" encoding="utf-8"?>
<formControlPr xmlns="http://schemas.microsoft.com/office/spreadsheetml/2009/9/main" objectType="CheckBox" fmlaLink="$G$24" lockText="1" noThreeD="1"/>
</file>

<file path=xl/ctrlProps/ctrlProp94.xml><?xml version="1.0" encoding="utf-8"?>
<formControlPr xmlns="http://schemas.microsoft.com/office/spreadsheetml/2009/9/main" objectType="CheckBox" fmlaLink="$G$38" lockText="1" noThreeD="1"/>
</file>

<file path=xl/ctrlProps/ctrlProp95.xml><?xml version="1.0" encoding="utf-8"?>
<formControlPr xmlns="http://schemas.microsoft.com/office/spreadsheetml/2009/9/main" objectType="CheckBox" fmlaLink="$G$42" lockText="1" noThreeD="1"/>
</file>

<file path=xl/ctrlProps/ctrlProp96.xml><?xml version="1.0" encoding="utf-8"?>
<formControlPr xmlns="http://schemas.microsoft.com/office/spreadsheetml/2009/9/main" objectType="CheckBox" fmlaLink="$G$43" lockText="1" noThreeD="1"/>
</file>

<file path=xl/ctrlProps/ctrlProp97.xml><?xml version="1.0" encoding="utf-8"?>
<formControlPr xmlns="http://schemas.microsoft.com/office/spreadsheetml/2009/9/main" objectType="CheckBox" fmlaLink="$G$44" lockText="1" noThreeD="1"/>
</file>

<file path=xl/ctrlProps/ctrlProp98.xml><?xml version="1.0" encoding="utf-8"?>
<formControlPr xmlns="http://schemas.microsoft.com/office/spreadsheetml/2009/9/main" objectType="CheckBox" fmlaLink="$G$46" lockText="1" noThreeD="1"/>
</file>

<file path=xl/ctrlProps/ctrlProp99.xml><?xml version="1.0" encoding="utf-8"?>
<formControlPr xmlns="http://schemas.microsoft.com/office/spreadsheetml/2009/9/main" objectType="CheckBox" fmlaLink="$G$47"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190500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19050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37</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A00-00000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A00-00000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A00-00000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A00-00000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A00-00000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A00-00000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A00-00000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A00-00000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A00-00000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A00-00000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A00-00000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A00-00000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0A00-00001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0A00-00001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A00-00001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8867" name="Check Box 19" hidden="1">
              <a:extLst>
                <a:ext uri="{63B3BB69-23CF-44E3-9099-C40C66FF867C}">
                  <a14:compatExt spid="_x0000_s78867"/>
                </a:ext>
                <a:ext uri="{FF2B5EF4-FFF2-40B4-BE49-F238E27FC236}">
                  <a16:creationId xmlns:a16="http://schemas.microsoft.com/office/drawing/2014/main" id="{00000000-0008-0000-0A00-00001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0A00-00001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0A00-000015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0A00-000016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0A00-000017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A00-00001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A00-00001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8874" name="Check Box 26" hidden="1">
              <a:extLst>
                <a:ext uri="{63B3BB69-23CF-44E3-9099-C40C66FF867C}">
                  <a14:compatExt spid="_x0000_s78874"/>
                </a:ext>
                <a:ext uri="{FF2B5EF4-FFF2-40B4-BE49-F238E27FC236}">
                  <a16:creationId xmlns:a16="http://schemas.microsoft.com/office/drawing/2014/main" id="{00000000-0008-0000-0A00-00001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8875" name="Check Box 27" hidden="1">
              <a:extLst>
                <a:ext uri="{63B3BB69-23CF-44E3-9099-C40C66FF867C}">
                  <a14:compatExt spid="_x0000_s78875"/>
                </a:ext>
                <a:ext uri="{FF2B5EF4-FFF2-40B4-BE49-F238E27FC236}">
                  <a16:creationId xmlns:a16="http://schemas.microsoft.com/office/drawing/2014/main" id="{00000000-0008-0000-0A00-00001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A00-00001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A00-00001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0A00-00001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0A00-00001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0A00-00002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0A00-00002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B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B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B00-00000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B00-00000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B00-00000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B00-00000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B00-00000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B00-00000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B00-00000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B00-00000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B00-00000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B00-00000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B00-00001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B00-00001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B00-00001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B00-00001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0B00-00001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9893" name="Check Box 21" hidden="1">
              <a:extLst>
                <a:ext uri="{63B3BB69-23CF-44E3-9099-C40C66FF867C}">
                  <a14:compatExt spid="_x0000_s79893"/>
                </a:ext>
                <a:ext uri="{FF2B5EF4-FFF2-40B4-BE49-F238E27FC236}">
                  <a16:creationId xmlns:a16="http://schemas.microsoft.com/office/drawing/2014/main" id="{00000000-0008-0000-0B00-00001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B00-000016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B00-00001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B00-00001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9897" name="Check Box 25" hidden="1">
              <a:extLst>
                <a:ext uri="{63B3BB69-23CF-44E3-9099-C40C66FF867C}">
                  <a14:compatExt spid="_x0000_s79897"/>
                </a:ext>
                <a:ext uri="{FF2B5EF4-FFF2-40B4-BE49-F238E27FC236}">
                  <a16:creationId xmlns:a16="http://schemas.microsoft.com/office/drawing/2014/main" id="{00000000-0008-0000-0B00-00001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9898" name="Check Box 26" hidden="1">
              <a:extLst>
                <a:ext uri="{63B3BB69-23CF-44E3-9099-C40C66FF867C}">
                  <a14:compatExt spid="_x0000_s79898"/>
                </a:ext>
                <a:ext uri="{FF2B5EF4-FFF2-40B4-BE49-F238E27FC236}">
                  <a16:creationId xmlns:a16="http://schemas.microsoft.com/office/drawing/2014/main" id="{00000000-0008-0000-0B00-00001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9899" name="Check Box 27" hidden="1">
              <a:extLst>
                <a:ext uri="{63B3BB69-23CF-44E3-9099-C40C66FF867C}">
                  <a14:compatExt spid="_x0000_s79899"/>
                </a:ext>
                <a:ext uri="{FF2B5EF4-FFF2-40B4-BE49-F238E27FC236}">
                  <a16:creationId xmlns:a16="http://schemas.microsoft.com/office/drawing/2014/main" id="{00000000-0008-0000-0B00-00001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9900" name="Check Box 28" hidden="1">
              <a:extLst>
                <a:ext uri="{63B3BB69-23CF-44E3-9099-C40C66FF867C}">
                  <a14:compatExt spid="_x0000_s79900"/>
                </a:ext>
                <a:ext uri="{FF2B5EF4-FFF2-40B4-BE49-F238E27FC236}">
                  <a16:creationId xmlns:a16="http://schemas.microsoft.com/office/drawing/2014/main" id="{00000000-0008-0000-0B00-00001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9901" name="Check Box 29" hidden="1">
              <a:extLst>
                <a:ext uri="{63B3BB69-23CF-44E3-9099-C40C66FF867C}">
                  <a14:compatExt spid="_x0000_s79901"/>
                </a:ext>
                <a:ext uri="{FF2B5EF4-FFF2-40B4-BE49-F238E27FC236}">
                  <a16:creationId xmlns:a16="http://schemas.microsoft.com/office/drawing/2014/main" id="{00000000-0008-0000-0B00-00001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9902" name="Check Box 30" hidden="1">
              <a:extLst>
                <a:ext uri="{63B3BB69-23CF-44E3-9099-C40C66FF867C}">
                  <a14:compatExt spid="_x0000_s79902"/>
                </a:ext>
                <a:ext uri="{FF2B5EF4-FFF2-40B4-BE49-F238E27FC236}">
                  <a16:creationId xmlns:a16="http://schemas.microsoft.com/office/drawing/2014/main" id="{00000000-0008-0000-0B00-00001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9903" name="Check Box 31" hidden="1">
              <a:extLst>
                <a:ext uri="{63B3BB69-23CF-44E3-9099-C40C66FF867C}">
                  <a14:compatExt spid="_x0000_s79903"/>
                </a:ext>
                <a:ext uri="{FF2B5EF4-FFF2-40B4-BE49-F238E27FC236}">
                  <a16:creationId xmlns:a16="http://schemas.microsoft.com/office/drawing/2014/main" id="{00000000-0008-0000-0B00-00001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9904" name="Check Box 32" hidden="1">
              <a:extLst>
                <a:ext uri="{63B3BB69-23CF-44E3-9099-C40C66FF867C}">
                  <a14:compatExt spid="_x0000_s79904"/>
                </a:ext>
                <a:ext uri="{FF2B5EF4-FFF2-40B4-BE49-F238E27FC236}">
                  <a16:creationId xmlns:a16="http://schemas.microsoft.com/office/drawing/2014/main" id="{00000000-0008-0000-0B00-00002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9905" name="Check Box 33" hidden="1">
              <a:extLst>
                <a:ext uri="{63B3BB69-23CF-44E3-9099-C40C66FF867C}">
                  <a14:compatExt spid="_x0000_s79905"/>
                </a:ext>
                <a:ext uri="{FF2B5EF4-FFF2-40B4-BE49-F238E27FC236}">
                  <a16:creationId xmlns:a16="http://schemas.microsoft.com/office/drawing/2014/main" id="{00000000-0008-0000-0B00-00002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C00-00000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C00-00000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C00-00000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C00-00000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C00-00000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C00-00000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C00-00000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C00-00000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C00-00000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C00-00000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C00-00000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C00-00000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C00-00001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C00-00001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C00-00001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C00-00001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C00-00001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0C00-000015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0C00-000016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0C00-000017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0C00-00001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0C00-00001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0C00-00001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0C00-00001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0C00-00001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0C00-00001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0C00-00001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0C00-00001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80928" name="Check Box 32" hidden="1">
              <a:extLst>
                <a:ext uri="{63B3BB69-23CF-44E3-9099-C40C66FF867C}">
                  <a14:compatExt spid="_x0000_s80928"/>
                </a:ext>
                <a:ext uri="{FF2B5EF4-FFF2-40B4-BE49-F238E27FC236}">
                  <a16:creationId xmlns:a16="http://schemas.microsoft.com/office/drawing/2014/main" id="{00000000-0008-0000-0C00-00002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80929" name="Check Box 33" hidden="1">
              <a:extLst>
                <a:ext uri="{63B3BB69-23CF-44E3-9099-C40C66FF867C}">
                  <a14:compatExt spid="_x0000_s80929"/>
                </a:ext>
                <a:ext uri="{FF2B5EF4-FFF2-40B4-BE49-F238E27FC236}">
                  <a16:creationId xmlns:a16="http://schemas.microsoft.com/office/drawing/2014/main" id="{00000000-0008-0000-0C00-00002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5</xdr:col>
      <xdr:colOff>190501</xdr:colOff>
      <xdr:row>7</xdr:row>
      <xdr:rowOff>139700</xdr:rowOff>
    </xdr:from>
    <xdr:to>
      <xdr:col>7</xdr:col>
      <xdr:colOff>914401</xdr:colOff>
      <xdr:row>19</xdr:row>
      <xdr:rowOff>38100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159809</xdr:colOff>
      <xdr:row>24</xdr:row>
      <xdr:rowOff>73025</xdr:rowOff>
    </xdr:from>
    <xdr:to>
      <xdr:col>9</xdr:col>
      <xdr:colOff>429683</xdr:colOff>
      <xdr:row>45</xdr:row>
      <xdr:rowOff>0</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15</xdr:col>
      <xdr:colOff>941917</xdr:colOff>
      <xdr:row>6</xdr:row>
      <xdr:rowOff>70909</xdr:rowOff>
    </xdr:from>
    <xdr:ext cx="3549650" cy="2308224"/>
    <xdr:graphicFrame macro="">
      <xdr:nvGraphicFramePr>
        <xdr:cNvPr id="7" name="Chart 1" title="Chart">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4</xdr:col>
      <xdr:colOff>84665</xdr:colOff>
      <xdr:row>70</xdr:row>
      <xdr:rowOff>7408</xdr:rowOff>
    </xdr:from>
    <xdr:to>
      <xdr:col>11</xdr:col>
      <xdr:colOff>1005416</xdr:colOff>
      <xdr:row>102</xdr:row>
      <xdr:rowOff>127000</xdr:rowOff>
    </xdr:to>
    <xdr:graphicFrame macro="">
      <xdr:nvGraphicFramePr>
        <xdr:cNvPr id="10" name="Gráfico 9">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105834</xdr:colOff>
      <xdr:row>70</xdr:row>
      <xdr:rowOff>10583</xdr:rowOff>
    </xdr:from>
    <xdr:to>
      <xdr:col>23</xdr:col>
      <xdr:colOff>167217</xdr:colOff>
      <xdr:row>102</xdr:row>
      <xdr:rowOff>120650</xdr:rowOff>
    </xdr:to>
    <xdr:graphicFrame macro="">
      <xdr:nvGraphicFramePr>
        <xdr:cNvPr id="11" name="Gráfico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105833</xdr:colOff>
      <xdr:row>106</xdr:row>
      <xdr:rowOff>81492</xdr:rowOff>
    </xdr:from>
    <xdr:to>
      <xdr:col>11</xdr:col>
      <xdr:colOff>1020234</xdr:colOff>
      <xdr:row>139</xdr:row>
      <xdr:rowOff>39159</xdr:rowOff>
    </xdr:to>
    <xdr:graphicFrame macro="">
      <xdr:nvGraphicFramePr>
        <xdr:cNvPr id="12" name="Gráfico 11">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84667</xdr:colOff>
      <xdr:row>106</xdr:row>
      <xdr:rowOff>84667</xdr:rowOff>
    </xdr:from>
    <xdr:to>
      <xdr:col>23</xdr:col>
      <xdr:colOff>311150</xdr:colOff>
      <xdr:row>139</xdr:row>
      <xdr:rowOff>42334</xdr:rowOff>
    </xdr:to>
    <xdr:graphicFrame macro="">
      <xdr:nvGraphicFramePr>
        <xdr:cNvPr id="13" name="Gráfico 1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41</xdr:row>
      <xdr:rowOff>45509</xdr:rowOff>
    </xdr:from>
    <xdr:to>
      <xdr:col>19</xdr:col>
      <xdr:colOff>624417</xdr:colOff>
      <xdr:row>66</xdr:row>
      <xdr:rowOff>116416</xdr:rowOff>
    </xdr:to>
    <xdr:graphicFrame macro="">
      <xdr:nvGraphicFramePr>
        <xdr:cNvPr id="14" name="Gráfico 1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937551</xdr:colOff>
      <xdr:row>6</xdr:row>
      <xdr:rowOff>100633</xdr:rowOff>
    </xdr:from>
    <xdr:ext cx="4263100" cy="2337767"/>
    <xdr:graphicFrame macro="">
      <xdr:nvGraphicFramePr>
        <xdr:cNvPr id="6" name="Chart 6" title="Chart">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197915</xdr:colOff>
      <xdr:row>6</xdr:row>
      <xdr:rowOff>76199</xdr:rowOff>
    </xdr:from>
    <xdr:ext cx="4050235" cy="2378973"/>
    <xdr:graphicFrame macro="">
      <xdr:nvGraphicFramePr>
        <xdr:cNvPr id="7" name="Chart 7" title="Chart">
          <a:extLst>
            <a:ext uri="{FF2B5EF4-FFF2-40B4-BE49-F238E27FC236}">
              <a16:creationId xmlns:a16="http://schemas.microsoft.com/office/drawing/2014/main" id="{00000000-0008-0000-0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twoCellAnchor>
    <xdr:from>
      <xdr:col>4</xdr:col>
      <xdr:colOff>475343</xdr:colOff>
      <xdr:row>6</xdr:row>
      <xdr:rowOff>57150</xdr:rowOff>
    </xdr:from>
    <xdr:to>
      <xdr:col>8</xdr:col>
      <xdr:colOff>542925</xdr:colOff>
      <xdr:row>19</xdr:row>
      <xdr:rowOff>49892</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200-00000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200-00000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200-00000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200-00000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200-00000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200-00000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200-00000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200-00000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200-00000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200-00000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200-00000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200-00000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200-00001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200-00001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200-00001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200-00001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200-00001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200-00001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200-000016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200-000017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200-00001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200-00001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200-00001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200-00001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200-00001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200-00001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200-00001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200-00001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200-00002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200-00002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300-00000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300-00000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300-00000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300-00000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300-00000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300-00000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300-00000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300-00000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300-00000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300-00000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300-00000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300-00000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300-00001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300-00001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300-00001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300-00001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300-00001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300-00001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300-00001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300-00001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300-00001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300-00001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300-00001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300-00001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300-00001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300-00001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300-00001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300-00001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300-00002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300-00002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400-00000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400-00000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400-00000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400-00000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400-00000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400-00000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400-00000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0400-00000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400-00000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400-00000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400-00000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400-00000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400-00001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400-00001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400-00001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400-00001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400-00001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400-000015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0400-000016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0400-000017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0400-00001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0400-00001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0400-00001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0400-00001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0400-00001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0400-00001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400-00001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400-00001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0400-00002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0400-00002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500-00000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500-00000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500-00000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500-00000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500-00000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500-00000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500-00000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500-00000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500-00000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500-00000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500-00000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500-00000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500-00001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500-00001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500-00001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500-00001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500-00001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500-00001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500-00001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500-00001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500-00001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500-00001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500-00001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500-00001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500-00001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500-00001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500-00001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500-00001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500-00002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500-00002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600-00000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600-00000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600-00000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600-00000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600-00000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600-00000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600-00000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600-00000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600-00000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600-00000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600-00000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600-00001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600-00001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600-00001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600-00001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600-00001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600-000015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600-000016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600-000017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600-00001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600-00001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600-00001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600-00001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600-00001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600-00001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600-00001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600-00001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600-00002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600-00002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700-00000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700-00000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700-00000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700-00000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700-00000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700-00000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700-00000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700-00000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700-00000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700-00000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700-00000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700-00000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700-00001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700-00001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700-00001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700-00001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700-00001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700-000015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700-000016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700-000017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700-00001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700-00001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700-00001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700-00001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700-00001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700-00001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700-00001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700-00001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700-00002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700-00002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800-00000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800-00000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800-00000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800-00000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800-00000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800-00000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800-00000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800-00000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800-00000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800-00000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800-00000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800-00000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800-00001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800-00001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800-00001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800-00001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800-00001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800-000015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800-000016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800-000017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800-00001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800-00001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800-00001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800-00001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800-00001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800-00001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800-00001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800-00001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800-00002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800-00002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52</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900-00000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900-00000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900-00000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209550</xdr:colOff>
          <xdr:row>38</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900-00000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203200</xdr:colOff>
          <xdr:row>42</xdr:row>
          <xdr:rowOff>12700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900-00000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203200</xdr:colOff>
          <xdr:row>43</xdr:row>
          <xdr:rowOff>12700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900-00000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31750</xdr:rowOff>
        </xdr:from>
        <xdr:to>
          <xdr:col>6</xdr:col>
          <xdr:colOff>203200</xdr:colOff>
          <xdr:row>43</xdr:row>
          <xdr:rowOff>184150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900-00000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31750</xdr:rowOff>
        </xdr:from>
        <xdr:to>
          <xdr:col>6</xdr:col>
          <xdr:colOff>203200</xdr:colOff>
          <xdr:row>45</xdr:row>
          <xdr:rowOff>165100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900-00000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203200</xdr:colOff>
          <xdr:row>47</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900-00000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203200</xdr:colOff>
          <xdr:row>48</xdr:row>
          <xdr:rowOff>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900-00000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203200</xdr:colOff>
          <xdr:row>50</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900-00000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203200</xdr:colOff>
          <xdr:row>51</xdr:row>
          <xdr:rowOff>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900-00000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203200</xdr:colOff>
          <xdr:row>49</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900-00001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50800</xdr:rowOff>
        </xdr:from>
        <xdr:to>
          <xdr:col>6</xdr:col>
          <xdr:colOff>203200</xdr:colOff>
          <xdr:row>44</xdr:row>
          <xdr:rowOff>184150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900-00001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190500</xdr:rowOff>
        </xdr:from>
        <xdr:to>
          <xdr:col>6</xdr:col>
          <xdr:colOff>203200</xdr:colOff>
          <xdr:row>24</xdr:row>
          <xdr:rowOff>190500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900-00001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0</xdr:rowOff>
        </xdr:from>
        <xdr:to>
          <xdr:col>6</xdr:col>
          <xdr:colOff>209550</xdr:colOff>
          <xdr:row>26</xdr:row>
          <xdr:rowOff>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900-00001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0</xdr:rowOff>
        </xdr:from>
        <xdr:to>
          <xdr:col>6</xdr:col>
          <xdr:colOff>209550</xdr:colOff>
          <xdr:row>27</xdr:row>
          <xdr:rowOff>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900-00001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27</xdr:row>
          <xdr:rowOff>0</xdr:rowOff>
        </xdr:from>
        <xdr:to>
          <xdr:col>6</xdr:col>
          <xdr:colOff>209550</xdr:colOff>
          <xdr:row>28</xdr:row>
          <xdr:rowOff>0</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900-000015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0</xdr:rowOff>
        </xdr:from>
        <xdr:to>
          <xdr:col>6</xdr:col>
          <xdr:colOff>209550</xdr:colOff>
          <xdr:row>29</xdr:row>
          <xdr:rowOff>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900-000016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29</xdr:row>
          <xdr:rowOff>0</xdr:rowOff>
        </xdr:from>
        <xdr:to>
          <xdr:col>6</xdr:col>
          <xdr:colOff>203200</xdr:colOff>
          <xdr:row>30</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900-000017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12700</xdr:rowOff>
        </xdr:from>
        <xdr:to>
          <xdr:col>6</xdr:col>
          <xdr:colOff>203200</xdr:colOff>
          <xdr:row>31</xdr:row>
          <xdr:rowOff>19050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900-00001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190500</xdr:rowOff>
        </xdr:from>
        <xdr:to>
          <xdr:col>6</xdr:col>
          <xdr:colOff>203200</xdr:colOff>
          <xdr:row>31</xdr:row>
          <xdr:rowOff>190500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900-00001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31</xdr:row>
          <xdr:rowOff>190500</xdr:rowOff>
        </xdr:from>
        <xdr:to>
          <xdr:col>6</xdr:col>
          <xdr:colOff>203200</xdr:colOff>
          <xdr:row>32</xdr:row>
          <xdr:rowOff>184150</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900-00001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32</xdr:row>
          <xdr:rowOff>203200</xdr:rowOff>
        </xdr:from>
        <xdr:to>
          <xdr:col>7</xdr:col>
          <xdr:colOff>0</xdr:colOff>
          <xdr:row>34</xdr:row>
          <xdr:rowOff>12700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900-00001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900-00001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12700</xdr:rowOff>
        </xdr:from>
        <xdr:to>
          <xdr:col>7</xdr:col>
          <xdr:colOff>0</xdr:colOff>
          <xdr:row>36</xdr:row>
          <xdr:rowOff>12700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900-00001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203200</xdr:rowOff>
        </xdr:from>
        <xdr:to>
          <xdr:col>7</xdr:col>
          <xdr:colOff>0</xdr:colOff>
          <xdr:row>36</xdr:row>
          <xdr:rowOff>190500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900-00001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6</xdr:col>
          <xdr:colOff>209550</xdr:colOff>
          <xdr:row>40</xdr:row>
          <xdr:rowOff>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900-00001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184150</xdr:rowOff>
        </xdr:from>
        <xdr:to>
          <xdr:col>6</xdr:col>
          <xdr:colOff>209550</xdr:colOff>
          <xdr:row>38</xdr:row>
          <xdr:rowOff>184150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900-00002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12700</xdr:rowOff>
        </xdr:from>
        <xdr:to>
          <xdr:col>6</xdr:col>
          <xdr:colOff>209550</xdr:colOff>
          <xdr:row>41</xdr:row>
          <xdr:rowOff>12700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900-00002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6:V386" headerRowCount="0" headerRowDxfId="110" totalsRowDxfId="108" tableBorderDxfId="109">
  <tableColumns count="21">
    <tableColumn id="1" xr3:uid="{00000000-0010-0000-0100-000001000000}" name="Column1" dataDxfId="107"/>
    <tableColumn id="2" xr3:uid="{00000000-0010-0000-0100-000002000000}" name="Column2" dataDxfId="106"/>
    <tableColumn id="3" xr3:uid="{00000000-0010-0000-0100-000003000000}" name="Column3" dataDxfId="105"/>
    <tableColumn id="4" xr3:uid="{00000000-0010-0000-0100-000004000000}" name="Column4" dataDxfId="104"/>
    <tableColumn id="5" xr3:uid="{00000000-0010-0000-0100-000005000000}" name="Column5" dataDxfId="103"/>
    <tableColumn id="6" xr3:uid="{00000000-0010-0000-0100-000006000000}" name="Column6" dataDxfId="102"/>
    <tableColumn id="7" xr3:uid="{00000000-0010-0000-0100-000007000000}" name="Column7" dataDxfId="101"/>
    <tableColumn id="8" xr3:uid="{00000000-0010-0000-0100-000008000000}" name="Column8" dataDxfId="100"/>
    <tableColumn id="9" xr3:uid="{00000000-0010-0000-0100-000009000000}" name="Column9" dataDxfId="99"/>
    <tableColumn id="10" xr3:uid="{00000000-0010-0000-0100-00000A000000}" name="Column10" dataDxfId="98"/>
    <tableColumn id="11" xr3:uid="{00000000-0010-0000-0100-00000B000000}" name="Column11" dataDxfId="97"/>
    <tableColumn id="12" xr3:uid="{00000000-0010-0000-0100-00000C000000}" name="Column12" dataDxfId="96"/>
    <tableColumn id="13" xr3:uid="{00000000-0010-0000-0100-00000D000000}" name="Column13" dataDxfId="95"/>
    <tableColumn id="14" xr3:uid="{00000000-0010-0000-0100-00000E000000}" name="Column14" dataDxfId="94"/>
    <tableColumn id="15" xr3:uid="{00000000-0010-0000-0100-00000F000000}" name="Column15" dataDxfId="93"/>
    <tableColumn id="16" xr3:uid="{00000000-0010-0000-0100-000010000000}" name="Column16" dataDxfId="92"/>
    <tableColumn id="17" xr3:uid="{00000000-0010-0000-0100-000011000000}" name="Column17" dataDxfId="91"/>
    <tableColumn id="18" xr3:uid="{00000000-0010-0000-0100-000012000000}" name="Column18" dataDxfId="90"/>
    <tableColumn id="19" xr3:uid="{00000000-0010-0000-0100-000013000000}" name="Column19" dataDxfId="89"/>
    <tableColumn id="20" xr3:uid="{00000000-0010-0000-0100-000014000000}" name="Column20" dataDxfId="88"/>
    <tableColumn id="21" xr3:uid="{00000000-0010-0000-0100-000015000000}" name="Column21" dataDxfId="87"/>
  </tableColumns>
  <tableStyleInfo name="Debt Snowball-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Orange">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250.xml"/><Relationship Id="rId18" Type="http://schemas.openxmlformats.org/officeDocument/2006/relationships/ctrlProp" Target="../ctrlProps/ctrlProp255.xml"/><Relationship Id="rId26" Type="http://schemas.openxmlformats.org/officeDocument/2006/relationships/ctrlProp" Target="../ctrlProps/ctrlProp263.xml"/><Relationship Id="rId3" Type="http://schemas.openxmlformats.org/officeDocument/2006/relationships/vmlDrawing" Target="../drawings/vmlDrawing9.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33" Type="http://schemas.openxmlformats.org/officeDocument/2006/relationships/ctrlProp" Target="../ctrlProps/ctrlProp270.xml"/><Relationship Id="rId2" Type="http://schemas.openxmlformats.org/officeDocument/2006/relationships/drawing" Target="../drawings/drawing9.xml"/><Relationship Id="rId16" Type="http://schemas.openxmlformats.org/officeDocument/2006/relationships/ctrlProp" Target="../ctrlProps/ctrlProp253.xml"/><Relationship Id="rId20" Type="http://schemas.openxmlformats.org/officeDocument/2006/relationships/ctrlProp" Target="../ctrlProps/ctrlProp257.xml"/><Relationship Id="rId29" Type="http://schemas.openxmlformats.org/officeDocument/2006/relationships/ctrlProp" Target="../ctrlProps/ctrlProp266.xml"/><Relationship Id="rId1" Type="http://schemas.openxmlformats.org/officeDocument/2006/relationships/printerSettings" Target="../printerSettings/printerSettings9.bin"/><Relationship Id="rId6" Type="http://schemas.openxmlformats.org/officeDocument/2006/relationships/ctrlProp" Target="../ctrlProps/ctrlProp243.xml"/><Relationship Id="rId11" Type="http://schemas.openxmlformats.org/officeDocument/2006/relationships/ctrlProp" Target="../ctrlProps/ctrlProp248.xml"/><Relationship Id="rId24" Type="http://schemas.openxmlformats.org/officeDocument/2006/relationships/ctrlProp" Target="../ctrlProps/ctrlProp261.xml"/><Relationship Id="rId32" Type="http://schemas.openxmlformats.org/officeDocument/2006/relationships/ctrlProp" Target="../ctrlProps/ctrlProp269.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28" Type="http://schemas.openxmlformats.org/officeDocument/2006/relationships/ctrlProp" Target="../ctrlProps/ctrlProp265.xml"/><Relationship Id="rId10" Type="http://schemas.openxmlformats.org/officeDocument/2006/relationships/ctrlProp" Target="../ctrlProps/ctrlProp247.xml"/><Relationship Id="rId19" Type="http://schemas.openxmlformats.org/officeDocument/2006/relationships/ctrlProp" Target="../ctrlProps/ctrlProp256.xml"/><Relationship Id="rId31" Type="http://schemas.openxmlformats.org/officeDocument/2006/relationships/ctrlProp" Target="../ctrlProps/ctrlProp268.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 Id="rId27" Type="http://schemas.openxmlformats.org/officeDocument/2006/relationships/ctrlProp" Target="../ctrlProps/ctrlProp264.xml"/><Relationship Id="rId30" Type="http://schemas.openxmlformats.org/officeDocument/2006/relationships/ctrlProp" Target="../ctrlProps/ctrlProp267.xml"/><Relationship Id="rId8" Type="http://schemas.openxmlformats.org/officeDocument/2006/relationships/ctrlProp" Target="../ctrlProps/ctrlProp245.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80.xml"/><Relationship Id="rId18" Type="http://schemas.openxmlformats.org/officeDocument/2006/relationships/ctrlProp" Target="../ctrlProps/ctrlProp285.xml"/><Relationship Id="rId26" Type="http://schemas.openxmlformats.org/officeDocument/2006/relationships/ctrlProp" Target="../ctrlProps/ctrlProp293.xml"/><Relationship Id="rId3" Type="http://schemas.openxmlformats.org/officeDocument/2006/relationships/vmlDrawing" Target="../drawings/vmlDrawing10.vml"/><Relationship Id="rId21" Type="http://schemas.openxmlformats.org/officeDocument/2006/relationships/ctrlProp" Target="../ctrlProps/ctrlProp288.xml"/><Relationship Id="rId7" Type="http://schemas.openxmlformats.org/officeDocument/2006/relationships/ctrlProp" Target="../ctrlProps/ctrlProp274.xml"/><Relationship Id="rId12" Type="http://schemas.openxmlformats.org/officeDocument/2006/relationships/ctrlProp" Target="../ctrlProps/ctrlProp279.xml"/><Relationship Id="rId17" Type="http://schemas.openxmlformats.org/officeDocument/2006/relationships/ctrlProp" Target="../ctrlProps/ctrlProp284.xml"/><Relationship Id="rId25" Type="http://schemas.openxmlformats.org/officeDocument/2006/relationships/ctrlProp" Target="../ctrlProps/ctrlProp292.xml"/><Relationship Id="rId33" Type="http://schemas.openxmlformats.org/officeDocument/2006/relationships/ctrlProp" Target="../ctrlProps/ctrlProp300.xml"/><Relationship Id="rId2" Type="http://schemas.openxmlformats.org/officeDocument/2006/relationships/drawing" Target="../drawings/drawing10.xml"/><Relationship Id="rId16" Type="http://schemas.openxmlformats.org/officeDocument/2006/relationships/ctrlProp" Target="../ctrlProps/ctrlProp283.xml"/><Relationship Id="rId20" Type="http://schemas.openxmlformats.org/officeDocument/2006/relationships/ctrlProp" Target="../ctrlProps/ctrlProp287.xml"/><Relationship Id="rId29" Type="http://schemas.openxmlformats.org/officeDocument/2006/relationships/ctrlProp" Target="../ctrlProps/ctrlProp296.xml"/><Relationship Id="rId1" Type="http://schemas.openxmlformats.org/officeDocument/2006/relationships/printerSettings" Target="../printerSettings/printerSettings10.bin"/><Relationship Id="rId6" Type="http://schemas.openxmlformats.org/officeDocument/2006/relationships/ctrlProp" Target="../ctrlProps/ctrlProp273.xml"/><Relationship Id="rId11" Type="http://schemas.openxmlformats.org/officeDocument/2006/relationships/ctrlProp" Target="../ctrlProps/ctrlProp278.xml"/><Relationship Id="rId24" Type="http://schemas.openxmlformats.org/officeDocument/2006/relationships/ctrlProp" Target="../ctrlProps/ctrlProp291.xml"/><Relationship Id="rId32" Type="http://schemas.openxmlformats.org/officeDocument/2006/relationships/ctrlProp" Target="../ctrlProps/ctrlProp299.xml"/><Relationship Id="rId5" Type="http://schemas.openxmlformats.org/officeDocument/2006/relationships/ctrlProp" Target="../ctrlProps/ctrlProp272.xml"/><Relationship Id="rId15" Type="http://schemas.openxmlformats.org/officeDocument/2006/relationships/ctrlProp" Target="../ctrlProps/ctrlProp282.xml"/><Relationship Id="rId23" Type="http://schemas.openxmlformats.org/officeDocument/2006/relationships/ctrlProp" Target="../ctrlProps/ctrlProp290.xml"/><Relationship Id="rId28" Type="http://schemas.openxmlformats.org/officeDocument/2006/relationships/ctrlProp" Target="../ctrlProps/ctrlProp295.xml"/><Relationship Id="rId10" Type="http://schemas.openxmlformats.org/officeDocument/2006/relationships/ctrlProp" Target="../ctrlProps/ctrlProp277.xml"/><Relationship Id="rId19" Type="http://schemas.openxmlformats.org/officeDocument/2006/relationships/ctrlProp" Target="../ctrlProps/ctrlProp286.xml"/><Relationship Id="rId31" Type="http://schemas.openxmlformats.org/officeDocument/2006/relationships/ctrlProp" Target="../ctrlProps/ctrlProp298.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 Id="rId22" Type="http://schemas.openxmlformats.org/officeDocument/2006/relationships/ctrlProp" Target="../ctrlProps/ctrlProp289.xml"/><Relationship Id="rId27" Type="http://schemas.openxmlformats.org/officeDocument/2006/relationships/ctrlProp" Target="../ctrlProps/ctrlProp294.xml"/><Relationship Id="rId30" Type="http://schemas.openxmlformats.org/officeDocument/2006/relationships/ctrlProp" Target="../ctrlProps/ctrlProp297.xml"/><Relationship Id="rId8" Type="http://schemas.openxmlformats.org/officeDocument/2006/relationships/ctrlProp" Target="../ctrlProps/ctrlProp27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10.xml"/><Relationship Id="rId18" Type="http://schemas.openxmlformats.org/officeDocument/2006/relationships/ctrlProp" Target="../ctrlProps/ctrlProp315.xml"/><Relationship Id="rId26" Type="http://schemas.openxmlformats.org/officeDocument/2006/relationships/ctrlProp" Target="../ctrlProps/ctrlProp323.xml"/><Relationship Id="rId3" Type="http://schemas.openxmlformats.org/officeDocument/2006/relationships/vmlDrawing" Target="../drawings/vmlDrawing11.vml"/><Relationship Id="rId21" Type="http://schemas.openxmlformats.org/officeDocument/2006/relationships/ctrlProp" Target="../ctrlProps/ctrlProp318.xml"/><Relationship Id="rId7" Type="http://schemas.openxmlformats.org/officeDocument/2006/relationships/ctrlProp" Target="../ctrlProps/ctrlProp304.xml"/><Relationship Id="rId12" Type="http://schemas.openxmlformats.org/officeDocument/2006/relationships/ctrlProp" Target="../ctrlProps/ctrlProp309.xml"/><Relationship Id="rId17" Type="http://schemas.openxmlformats.org/officeDocument/2006/relationships/ctrlProp" Target="../ctrlProps/ctrlProp314.xml"/><Relationship Id="rId25" Type="http://schemas.openxmlformats.org/officeDocument/2006/relationships/ctrlProp" Target="../ctrlProps/ctrlProp322.xml"/><Relationship Id="rId33" Type="http://schemas.openxmlformats.org/officeDocument/2006/relationships/ctrlProp" Target="../ctrlProps/ctrlProp330.xml"/><Relationship Id="rId2" Type="http://schemas.openxmlformats.org/officeDocument/2006/relationships/drawing" Target="../drawings/drawing11.xml"/><Relationship Id="rId16" Type="http://schemas.openxmlformats.org/officeDocument/2006/relationships/ctrlProp" Target="../ctrlProps/ctrlProp313.xml"/><Relationship Id="rId20" Type="http://schemas.openxmlformats.org/officeDocument/2006/relationships/ctrlProp" Target="../ctrlProps/ctrlProp317.xml"/><Relationship Id="rId29" Type="http://schemas.openxmlformats.org/officeDocument/2006/relationships/ctrlProp" Target="../ctrlProps/ctrlProp326.xml"/><Relationship Id="rId1" Type="http://schemas.openxmlformats.org/officeDocument/2006/relationships/printerSettings" Target="../printerSettings/printerSettings11.bin"/><Relationship Id="rId6" Type="http://schemas.openxmlformats.org/officeDocument/2006/relationships/ctrlProp" Target="../ctrlProps/ctrlProp303.xml"/><Relationship Id="rId11" Type="http://schemas.openxmlformats.org/officeDocument/2006/relationships/ctrlProp" Target="../ctrlProps/ctrlProp308.xml"/><Relationship Id="rId24" Type="http://schemas.openxmlformats.org/officeDocument/2006/relationships/ctrlProp" Target="../ctrlProps/ctrlProp321.xml"/><Relationship Id="rId32" Type="http://schemas.openxmlformats.org/officeDocument/2006/relationships/ctrlProp" Target="../ctrlProps/ctrlProp329.xml"/><Relationship Id="rId5" Type="http://schemas.openxmlformats.org/officeDocument/2006/relationships/ctrlProp" Target="../ctrlProps/ctrlProp302.xml"/><Relationship Id="rId15" Type="http://schemas.openxmlformats.org/officeDocument/2006/relationships/ctrlProp" Target="../ctrlProps/ctrlProp312.xml"/><Relationship Id="rId23" Type="http://schemas.openxmlformats.org/officeDocument/2006/relationships/ctrlProp" Target="../ctrlProps/ctrlProp320.xml"/><Relationship Id="rId28" Type="http://schemas.openxmlformats.org/officeDocument/2006/relationships/ctrlProp" Target="../ctrlProps/ctrlProp325.xml"/><Relationship Id="rId10" Type="http://schemas.openxmlformats.org/officeDocument/2006/relationships/ctrlProp" Target="../ctrlProps/ctrlProp307.xml"/><Relationship Id="rId19" Type="http://schemas.openxmlformats.org/officeDocument/2006/relationships/ctrlProp" Target="../ctrlProps/ctrlProp316.xml"/><Relationship Id="rId31" Type="http://schemas.openxmlformats.org/officeDocument/2006/relationships/ctrlProp" Target="../ctrlProps/ctrlProp328.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 Id="rId27" Type="http://schemas.openxmlformats.org/officeDocument/2006/relationships/ctrlProp" Target="../ctrlProps/ctrlProp324.xml"/><Relationship Id="rId30" Type="http://schemas.openxmlformats.org/officeDocument/2006/relationships/ctrlProp" Target="../ctrlProps/ctrlProp327.xml"/><Relationship Id="rId8" Type="http://schemas.openxmlformats.org/officeDocument/2006/relationships/ctrlProp" Target="../ctrlProps/ctrlProp305.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40.xml"/><Relationship Id="rId18" Type="http://schemas.openxmlformats.org/officeDocument/2006/relationships/ctrlProp" Target="../ctrlProps/ctrlProp345.xml"/><Relationship Id="rId26" Type="http://schemas.openxmlformats.org/officeDocument/2006/relationships/ctrlProp" Target="../ctrlProps/ctrlProp353.xml"/><Relationship Id="rId3" Type="http://schemas.openxmlformats.org/officeDocument/2006/relationships/vmlDrawing" Target="../drawings/vmlDrawing12.vml"/><Relationship Id="rId21" Type="http://schemas.openxmlformats.org/officeDocument/2006/relationships/ctrlProp" Target="../ctrlProps/ctrlProp348.xml"/><Relationship Id="rId7" Type="http://schemas.openxmlformats.org/officeDocument/2006/relationships/ctrlProp" Target="../ctrlProps/ctrlProp334.xml"/><Relationship Id="rId12" Type="http://schemas.openxmlformats.org/officeDocument/2006/relationships/ctrlProp" Target="../ctrlProps/ctrlProp339.xml"/><Relationship Id="rId17" Type="http://schemas.openxmlformats.org/officeDocument/2006/relationships/ctrlProp" Target="../ctrlProps/ctrlProp344.xml"/><Relationship Id="rId25" Type="http://schemas.openxmlformats.org/officeDocument/2006/relationships/ctrlProp" Target="../ctrlProps/ctrlProp352.xml"/><Relationship Id="rId33" Type="http://schemas.openxmlformats.org/officeDocument/2006/relationships/ctrlProp" Target="../ctrlProps/ctrlProp360.xml"/><Relationship Id="rId2" Type="http://schemas.openxmlformats.org/officeDocument/2006/relationships/drawing" Target="../drawings/drawing12.xml"/><Relationship Id="rId16" Type="http://schemas.openxmlformats.org/officeDocument/2006/relationships/ctrlProp" Target="../ctrlProps/ctrlProp343.xml"/><Relationship Id="rId20" Type="http://schemas.openxmlformats.org/officeDocument/2006/relationships/ctrlProp" Target="../ctrlProps/ctrlProp347.xml"/><Relationship Id="rId29" Type="http://schemas.openxmlformats.org/officeDocument/2006/relationships/ctrlProp" Target="../ctrlProps/ctrlProp356.xml"/><Relationship Id="rId1" Type="http://schemas.openxmlformats.org/officeDocument/2006/relationships/printerSettings" Target="../printerSettings/printerSettings12.bin"/><Relationship Id="rId6" Type="http://schemas.openxmlformats.org/officeDocument/2006/relationships/ctrlProp" Target="../ctrlProps/ctrlProp333.xml"/><Relationship Id="rId11" Type="http://schemas.openxmlformats.org/officeDocument/2006/relationships/ctrlProp" Target="../ctrlProps/ctrlProp338.xml"/><Relationship Id="rId24" Type="http://schemas.openxmlformats.org/officeDocument/2006/relationships/ctrlProp" Target="../ctrlProps/ctrlProp351.xml"/><Relationship Id="rId32" Type="http://schemas.openxmlformats.org/officeDocument/2006/relationships/ctrlProp" Target="../ctrlProps/ctrlProp359.xml"/><Relationship Id="rId5" Type="http://schemas.openxmlformats.org/officeDocument/2006/relationships/ctrlProp" Target="../ctrlProps/ctrlProp332.xml"/><Relationship Id="rId15" Type="http://schemas.openxmlformats.org/officeDocument/2006/relationships/ctrlProp" Target="../ctrlProps/ctrlProp342.xml"/><Relationship Id="rId23" Type="http://schemas.openxmlformats.org/officeDocument/2006/relationships/ctrlProp" Target="../ctrlProps/ctrlProp350.xml"/><Relationship Id="rId28" Type="http://schemas.openxmlformats.org/officeDocument/2006/relationships/ctrlProp" Target="../ctrlProps/ctrlProp355.xml"/><Relationship Id="rId10" Type="http://schemas.openxmlformats.org/officeDocument/2006/relationships/ctrlProp" Target="../ctrlProps/ctrlProp337.xml"/><Relationship Id="rId19" Type="http://schemas.openxmlformats.org/officeDocument/2006/relationships/ctrlProp" Target="../ctrlProps/ctrlProp346.xml"/><Relationship Id="rId31" Type="http://schemas.openxmlformats.org/officeDocument/2006/relationships/ctrlProp" Target="../ctrlProps/ctrlProp358.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 Id="rId22" Type="http://schemas.openxmlformats.org/officeDocument/2006/relationships/ctrlProp" Target="../ctrlProps/ctrlProp349.xml"/><Relationship Id="rId27" Type="http://schemas.openxmlformats.org/officeDocument/2006/relationships/ctrlProp" Target="../ctrlProps/ctrlProp354.xml"/><Relationship Id="rId30" Type="http://schemas.openxmlformats.org/officeDocument/2006/relationships/ctrlProp" Target="../ctrlProps/ctrlProp357.xml"/><Relationship Id="rId8" Type="http://schemas.openxmlformats.org/officeDocument/2006/relationships/ctrlProp" Target="../ctrlProps/ctrlProp33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3.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8"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4.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2" Type="http://schemas.openxmlformats.org/officeDocument/2006/relationships/drawing" Target="../drawings/drawing4.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8"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 Type="http://schemas.openxmlformats.org/officeDocument/2006/relationships/vmlDrawing" Target="../drawings/vmlDrawing5.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2" Type="http://schemas.openxmlformats.org/officeDocument/2006/relationships/drawing" Target="../drawings/drawing5.xml"/><Relationship Id="rId16" Type="http://schemas.openxmlformats.org/officeDocument/2006/relationships/ctrlProp" Target="../ctrlProps/ctrlProp133.xml"/><Relationship Id="rId20" Type="http://schemas.openxmlformats.org/officeDocument/2006/relationships/ctrlProp" Target="../ctrlProps/ctrlProp137.xml"/><Relationship Id="rId29" Type="http://schemas.openxmlformats.org/officeDocument/2006/relationships/ctrlProp" Target="../ctrlProps/ctrlProp146.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8" Type="http://schemas.openxmlformats.org/officeDocument/2006/relationships/ctrlProp" Target="../ctrlProps/ctrlProp12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 Type="http://schemas.openxmlformats.org/officeDocument/2006/relationships/vmlDrawing" Target="../drawings/vmlDrawing6.vml"/><Relationship Id="rId21" Type="http://schemas.openxmlformats.org/officeDocument/2006/relationships/ctrlProp" Target="../ctrlProps/ctrlProp168.xml"/><Relationship Id="rId7" Type="http://schemas.openxmlformats.org/officeDocument/2006/relationships/ctrlProp" Target="../ctrlProps/ctrlProp154.x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2" Type="http://schemas.openxmlformats.org/officeDocument/2006/relationships/drawing" Target="../drawings/drawing6.xml"/><Relationship Id="rId16" Type="http://schemas.openxmlformats.org/officeDocument/2006/relationships/ctrlProp" Target="../ctrlProps/ctrlProp163.xml"/><Relationship Id="rId20" Type="http://schemas.openxmlformats.org/officeDocument/2006/relationships/ctrlProp" Target="../ctrlProps/ctrlProp167.xml"/><Relationship Id="rId29" Type="http://schemas.openxmlformats.org/officeDocument/2006/relationships/ctrlProp" Target="../ctrlProps/ctrlProp176.xml"/><Relationship Id="rId1" Type="http://schemas.openxmlformats.org/officeDocument/2006/relationships/printerSettings" Target="../printerSettings/printerSettings6.bin"/><Relationship Id="rId6" Type="http://schemas.openxmlformats.org/officeDocument/2006/relationships/ctrlProp" Target="../ctrlProps/ctrlProp153.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5" Type="http://schemas.openxmlformats.org/officeDocument/2006/relationships/ctrlProp" Target="../ctrlProps/ctrlProp152.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10" Type="http://schemas.openxmlformats.org/officeDocument/2006/relationships/ctrlProp" Target="../ctrlProps/ctrlProp157.xml"/><Relationship Id="rId19" Type="http://schemas.openxmlformats.org/officeDocument/2006/relationships/ctrlProp" Target="../ctrlProps/ctrlProp166.xml"/><Relationship Id="rId31" Type="http://schemas.openxmlformats.org/officeDocument/2006/relationships/ctrlProp" Target="../ctrlProps/ctrlProp178.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8"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 Type="http://schemas.openxmlformats.org/officeDocument/2006/relationships/vmlDrawing" Target="../drawings/vmlDrawing7.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2" Type="http://schemas.openxmlformats.org/officeDocument/2006/relationships/drawing" Target="../drawings/drawing7.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7.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8" Type="http://schemas.openxmlformats.org/officeDocument/2006/relationships/ctrlProp" Target="../ctrlProps/ctrlProp18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 Type="http://schemas.openxmlformats.org/officeDocument/2006/relationships/vmlDrawing" Target="../drawings/vmlDrawing8.vml"/><Relationship Id="rId21" Type="http://schemas.openxmlformats.org/officeDocument/2006/relationships/ctrlProp" Target="../ctrlProps/ctrlProp228.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2" Type="http://schemas.openxmlformats.org/officeDocument/2006/relationships/drawing" Target="../drawings/drawing8.xml"/><Relationship Id="rId16" Type="http://schemas.openxmlformats.org/officeDocument/2006/relationships/ctrlProp" Target="../ctrlProps/ctrlProp223.xml"/><Relationship Id="rId20" Type="http://schemas.openxmlformats.org/officeDocument/2006/relationships/ctrlProp" Target="../ctrlProps/ctrlProp227.xml"/><Relationship Id="rId29" Type="http://schemas.openxmlformats.org/officeDocument/2006/relationships/ctrlProp" Target="../ctrlProps/ctrlProp236.xml"/><Relationship Id="rId1" Type="http://schemas.openxmlformats.org/officeDocument/2006/relationships/printerSettings" Target="../printerSettings/printerSettings8.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8" Type="http://schemas.openxmlformats.org/officeDocument/2006/relationships/ctrlProp" Target="../ctrlProps/ctrlProp2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4F04-E861-4446-B0A8-654A6CA33CEE}">
  <sheetPr>
    <tabColor rgb="FFFFC000"/>
  </sheetPr>
  <dimension ref="A2:P38"/>
  <sheetViews>
    <sheetView topLeftCell="A2" workbookViewId="0">
      <selection activeCell="B36" sqref="B36"/>
    </sheetView>
  </sheetViews>
  <sheetFormatPr baseColWidth="10" defaultColWidth="0" defaultRowHeight="12.5" zeroHeight="1"/>
  <cols>
    <col min="1" max="1" width="3.54296875" style="87" customWidth="1"/>
    <col min="2" max="2" width="24.453125" style="87" customWidth="1"/>
    <col min="3" max="3" width="3.54296875" style="87" customWidth="1"/>
    <col min="4" max="4" width="22.54296875" style="87" customWidth="1"/>
    <col min="5" max="5" width="3.54296875" style="87" customWidth="1"/>
    <col min="6" max="6" width="22" style="87" bestFit="1" customWidth="1"/>
    <col min="7" max="7" width="3.54296875" style="87" customWidth="1"/>
    <col min="8" max="8" width="19.26953125" style="87" customWidth="1"/>
    <col min="9" max="9" width="3.54296875" style="87" customWidth="1"/>
    <col min="10" max="10" width="19.1796875" style="87" customWidth="1"/>
    <col min="11" max="11" width="8.1796875" style="87" customWidth="1"/>
    <col min="12" max="13" width="11.453125" style="87" customWidth="1"/>
    <col min="14" max="16" width="0" style="87" hidden="1" customWidth="1"/>
    <col min="17" max="16384" width="11.453125" style="87" hidden="1"/>
  </cols>
  <sheetData>
    <row r="2" spans="2:11" ht="35">
      <c r="B2" s="88" t="s">
        <v>110</v>
      </c>
      <c r="C2" s="88"/>
      <c r="D2" s="88"/>
      <c r="E2" s="88"/>
      <c r="F2" s="88"/>
      <c r="G2" s="88"/>
      <c r="H2" s="88"/>
      <c r="I2" s="88"/>
      <c r="J2" s="88"/>
      <c r="K2" s="88"/>
    </row>
    <row r="3" spans="2:11">
      <c r="B3" s="225" t="s">
        <v>145</v>
      </c>
      <c r="C3" s="225"/>
      <c r="D3" s="226"/>
      <c r="E3" s="226"/>
      <c r="F3" s="226"/>
      <c r="G3" s="226"/>
      <c r="H3" s="226"/>
      <c r="I3" s="226"/>
      <c r="J3" s="226"/>
      <c r="K3" s="226"/>
    </row>
    <row r="4" spans="2:11">
      <c r="B4" s="90"/>
      <c r="C4" s="89" t="s">
        <v>106</v>
      </c>
      <c r="D4" s="100"/>
      <c r="E4" s="89"/>
      <c r="F4" s="89"/>
      <c r="G4" s="89"/>
      <c r="H4" s="89"/>
      <c r="I4" s="89"/>
      <c r="J4" s="89"/>
      <c r="K4" s="89"/>
    </row>
    <row r="5" spans="2:11">
      <c r="B5" s="91"/>
      <c r="C5" s="89" t="s">
        <v>107</v>
      </c>
      <c r="D5" s="100"/>
      <c r="E5" s="89"/>
      <c r="F5" s="89"/>
      <c r="G5" s="89"/>
      <c r="H5" s="89"/>
      <c r="I5" s="89"/>
      <c r="J5" s="89"/>
      <c r="K5" s="89"/>
    </row>
    <row r="6" spans="2:11">
      <c r="B6" s="89"/>
      <c r="C6" s="89"/>
      <c r="D6" s="89"/>
      <c r="E6" s="89"/>
      <c r="F6" s="89"/>
      <c r="G6" s="89"/>
      <c r="H6" s="89"/>
      <c r="I6" s="89"/>
      <c r="J6" s="89"/>
      <c r="K6" s="89"/>
    </row>
    <row r="7" spans="2:11" ht="13" thickBot="1"/>
    <row r="8" spans="2:11" ht="13" thickBot="1">
      <c r="B8" s="96" t="s">
        <v>12</v>
      </c>
      <c r="D8" s="92" t="s">
        <v>71</v>
      </c>
      <c r="F8" s="92" t="s">
        <v>13</v>
      </c>
      <c r="H8" s="96" t="s">
        <v>14</v>
      </c>
      <c r="J8" s="96" t="s">
        <v>15</v>
      </c>
    </row>
    <row r="9" spans="2:11">
      <c r="B9" s="94" t="s">
        <v>64</v>
      </c>
      <c r="D9" s="94" t="s">
        <v>66</v>
      </c>
      <c r="F9" s="94" t="s">
        <v>74</v>
      </c>
      <c r="H9" s="94" t="s">
        <v>46</v>
      </c>
      <c r="J9" s="94" t="s">
        <v>55</v>
      </c>
    </row>
    <row r="10" spans="2:11">
      <c r="B10" s="93" t="s">
        <v>67</v>
      </c>
      <c r="D10" s="93" t="s">
        <v>56</v>
      </c>
      <c r="F10" s="93" t="s">
        <v>75</v>
      </c>
      <c r="H10" s="93" t="s">
        <v>47</v>
      </c>
      <c r="J10" s="93" t="s">
        <v>72</v>
      </c>
    </row>
    <row r="11" spans="2:11">
      <c r="B11" s="93" t="s">
        <v>65</v>
      </c>
      <c r="D11" s="93" t="s">
        <v>57</v>
      </c>
      <c r="F11" s="93" t="s">
        <v>76</v>
      </c>
      <c r="H11" s="93" t="s">
        <v>27</v>
      </c>
      <c r="J11" s="93" t="s">
        <v>73</v>
      </c>
    </row>
    <row r="12" spans="2:11">
      <c r="B12" s="93">
        <v>4</v>
      </c>
      <c r="D12" s="93" t="s">
        <v>0</v>
      </c>
      <c r="F12" s="93" t="s">
        <v>97</v>
      </c>
      <c r="H12" s="93">
        <v>4</v>
      </c>
      <c r="J12" s="93">
        <v>4</v>
      </c>
    </row>
    <row r="13" spans="2:11">
      <c r="B13" s="93">
        <v>5</v>
      </c>
      <c r="D13" s="93" t="s">
        <v>68</v>
      </c>
      <c r="F13" s="93" t="s">
        <v>77</v>
      </c>
      <c r="H13" s="93">
        <v>5</v>
      </c>
      <c r="J13" s="93">
        <v>5</v>
      </c>
    </row>
    <row r="14" spans="2:11">
      <c r="B14" s="93">
        <v>6</v>
      </c>
      <c r="D14" s="93" t="s">
        <v>1</v>
      </c>
      <c r="F14" s="93" t="s">
        <v>78</v>
      </c>
      <c r="H14" s="93">
        <v>6</v>
      </c>
      <c r="J14" s="93">
        <v>6</v>
      </c>
    </row>
    <row r="15" spans="2:11">
      <c r="B15" s="93">
        <v>7</v>
      </c>
      <c r="D15" s="93" t="s">
        <v>69</v>
      </c>
      <c r="F15" s="93" t="s">
        <v>79</v>
      </c>
      <c r="H15" s="93">
        <v>7</v>
      </c>
      <c r="J15" s="93">
        <v>7</v>
      </c>
    </row>
    <row r="16" spans="2:11">
      <c r="B16" s="93">
        <v>8</v>
      </c>
      <c r="D16" s="93" t="s">
        <v>95</v>
      </c>
      <c r="F16" s="93" t="s">
        <v>80</v>
      </c>
      <c r="H16" s="93">
        <v>8</v>
      </c>
      <c r="J16" s="93">
        <v>8</v>
      </c>
    </row>
    <row r="17" spans="2:10">
      <c r="B17" s="93">
        <v>9</v>
      </c>
      <c r="D17" s="93">
        <v>9</v>
      </c>
      <c r="F17" s="93" t="s">
        <v>45</v>
      </c>
      <c r="H17" s="93">
        <v>9</v>
      </c>
      <c r="J17" s="93">
        <v>9</v>
      </c>
    </row>
    <row r="18" spans="2:10">
      <c r="B18" s="93">
        <v>10</v>
      </c>
      <c r="D18" s="93">
        <v>10</v>
      </c>
      <c r="F18" s="93">
        <v>10</v>
      </c>
      <c r="H18" s="93">
        <v>10</v>
      </c>
      <c r="J18" s="93">
        <v>10</v>
      </c>
    </row>
    <row r="19" spans="2:10">
      <c r="B19" s="93">
        <v>11</v>
      </c>
      <c r="D19" s="93">
        <v>11</v>
      </c>
      <c r="F19" s="93">
        <v>11</v>
      </c>
      <c r="H19" s="93">
        <v>11</v>
      </c>
      <c r="J19" s="93">
        <v>11</v>
      </c>
    </row>
    <row r="20" spans="2:10">
      <c r="B20" s="93">
        <v>12</v>
      </c>
      <c r="D20" s="93">
        <v>12</v>
      </c>
      <c r="F20" s="93">
        <v>12</v>
      </c>
      <c r="H20" s="93">
        <v>12</v>
      </c>
      <c r="J20" s="93">
        <v>12</v>
      </c>
    </row>
    <row r="21" spans="2:10">
      <c r="B21" s="93">
        <v>13</v>
      </c>
      <c r="D21" s="93">
        <v>13</v>
      </c>
      <c r="F21" s="93">
        <v>13</v>
      </c>
      <c r="H21" s="93">
        <v>13</v>
      </c>
      <c r="J21" s="93">
        <v>13</v>
      </c>
    </row>
    <row r="22" spans="2:10">
      <c r="B22" s="93">
        <v>14</v>
      </c>
      <c r="D22" s="93">
        <v>14</v>
      </c>
      <c r="F22" s="93">
        <v>14</v>
      </c>
      <c r="H22" s="93">
        <v>14</v>
      </c>
      <c r="J22" s="93">
        <v>14</v>
      </c>
    </row>
    <row r="23" spans="2:10">
      <c r="B23" s="93">
        <v>15</v>
      </c>
      <c r="D23" s="93">
        <v>15</v>
      </c>
      <c r="F23" s="93">
        <v>15</v>
      </c>
      <c r="H23" s="93">
        <v>15</v>
      </c>
      <c r="J23" s="93">
        <v>15</v>
      </c>
    </row>
    <row r="24" spans="2:10">
      <c r="B24" s="93">
        <v>16</v>
      </c>
      <c r="D24" s="93">
        <v>16</v>
      </c>
      <c r="F24" s="93">
        <v>16</v>
      </c>
      <c r="H24" s="93">
        <v>16</v>
      </c>
      <c r="J24" s="93">
        <v>16</v>
      </c>
    </row>
    <row r="25" spans="2:10">
      <c r="B25" s="93">
        <v>17</v>
      </c>
      <c r="D25" s="93">
        <v>17</v>
      </c>
      <c r="F25" s="93">
        <v>17</v>
      </c>
      <c r="H25" s="93">
        <v>17</v>
      </c>
      <c r="J25" s="93">
        <v>17</v>
      </c>
    </row>
    <row r="26" spans="2:10">
      <c r="B26" s="93">
        <v>18</v>
      </c>
      <c r="D26" s="93">
        <v>18</v>
      </c>
      <c r="F26" s="93">
        <v>18</v>
      </c>
      <c r="H26" s="93">
        <v>18</v>
      </c>
      <c r="J26" s="93">
        <v>18</v>
      </c>
    </row>
    <row r="27" spans="2:10">
      <c r="B27" s="93">
        <v>19</v>
      </c>
      <c r="D27" s="93">
        <v>19</v>
      </c>
      <c r="F27" s="93">
        <v>19</v>
      </c>
      <c r="H27" s="93">
        <v>19</v>
      </c>
      <c r="J27" s="93">
        <v>19</v>
      </c>
    </row>
    <row r="28" spans="2:10">
      <c r="B28" s="93">
        <v>20</v>
      </c>
      <c r="D28" s="93">
        <v>20</v>
      </c>
      <c r="F28" s="93">
        <v>20</v>
      </c>
      <c r="H28" s="93">
        <v>20</v>
      </c>
      <c r="J28" s="93">
        <v>20</v>
      </c>
    </row>
    <row r="29" spans="2:10">
      <c r="B29" s="204"/>
      <c r="D29" s="93">
        <v>21</v>
      </c>
      <c r="F29" s="93">
        <v>21</v>
      </c>
      <c r="H29" s="93">
        <v>21</v>
      </c>
      <c r="J29" s="93">
        <v>21</v>
      </c>
    </row>
    <row r="30" spans="2:10">
      <c r="B30" s="204"/>
      <c r="D30" s="93">
        <v>22</v>
      </c>
      <c r="F30" s="93">
        <v>22</v>
      </c>
      <c r="H30" s="93">
        <v>22</v>
      </c>
      <c r="J30" s="93">
        <v>22</v>
      </c>
    </row>
    <row r="31" spans="2:10">
      <c r="B31" s="204"/>
      <c r="D31" s="93">
        <v>23</v>
      </c>
      <c r="F31" s="93">
        <v>23</v>
      </c>
      <c r="H31" s="93">
        <v>23</v>
      </c>
      <c r="J31" s="93">
        <v>23</v>
      </c>
    </row>
    <row r="32" spans="2:10">
      <c r="B32" s="204"/>
      <c r="D32" s="93">
        <v>24</v>
      </c>
      <c r="F32" s="93">
        <v>24</v>
      </c>
      <c r="H32" s="93">
        <v>24</v>
      </c>
      <c r="J32" s="93">
        <v>24</v>
      </c>
    </row>
    <row r="33" spans="4:10">
      <c r="D33" s="93">
        <v>25</v>
      </c>
      <c r="F33" s="93">
        <v>25</v>
      </c>
      <c r="H33" s="93">
        <v>25</v>
      </c>
      <c r="J33" s="93">
        <v>25</v>
      </c>
    </row>
    <row r="34" spans="4:10">
      <c r="D34" s="93">
        <v>26</v>
      </c>
      <c r="F34" s="93">
        <v>26</v>
      </c>
      <c r="H34" s="93">
        <v>26</v>
      </c>
      <c r="J34" s="93">
        <v>26</v>
      </c>
    </row>
    <row r="35" spans="4:10">
      <c r="D35" s="93">
        <v>27</v>
      </c>
      <c r="F35" s="93">
        <v>27</v>
      </c>
      <c r="H35" s="93">
        <v>27</v>
      </c>
      <c r="J35" s="93">
        <v>27</v>
      </c>
    </row>
    <row r="36" spans="4:10">
      <c r="D36" s="93">
        <v>28</v>
      </c>
      <c r="F36" s="93">
        <v>28</v>
      </c>
      <c r="H36" s="93">
        <v>28</v>
      </c>
      <c r="J36" s="93">
        <v>28</v>
      </c>
    </row>
    <row r="37" spans="4:10">
      <c r="D37" s="93">
        <v>29</v>
      </c>
      <c r="F37" s="93">
        <v>29</v>
      </c>
      <c r="H37" s="93">
        <v>29</v>
      </c>
      <c r="J37" s="93">
        <v>29</v>
      </c>
    </row>
    <row r="38" spans="4:10" ht="13" thickBot="1">
      <c r="D38" s="95">
        <v>30</v>
      </c>
      <c r="F38" s="95">
        <v>30</v>
      </c>
      <c r="H38" s="95">
        <v>30</v>
      </c>
      <c r="J38" s="95">
        <v>30</v>
      </c>
    </row>
  </sheetData>
  <mergeCells count="1">
    <mergeCell ref="B3:K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1D07-8D55-4EAE-8813-D6097F2CAC66}">
  <sheetPr>
    <outlinePr summaryBelow="0" summaryRight="0"/>
  </sheetPr>
  <dimension ref="B2:W157"/>
  <sheetViews>
    <sheetView showGridLines="0" topLeftCell="A19"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161</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45920</v>
      </c>
      <c r="D22" s="123">
        <v>4500</v>
      </c>
      <c r="E22" s="124">
        <v>5000</v>
      </c>
      <c r="F22" s="102"/>
      <c r="G22" s="125" t="b">
        <v>0</v>
      </c>
      <c r="H22" s="198" t="str">
        <f>Config!$D9</f>
        <v>Renta</v>
      </c>
      <c r="I22" s="97">
        <v>45902</v>
      </c>
      <c r="J22" s="10">
        <v>900</v>
      </c>
      <c r="K22" s="11">
        <v>900</v>
      </c>
      <c r="L22" s="102"/>
      <c r="M22" s="197" t="str">
        <f>Config!$F9</f>
        <v>Supermercado</v>
      </c>
      <c r="N22" s="123">
        <v>250</v>
      </c>
      <c r="O22" s="187">
        <f>IF(ISBLANK($M22), "", SUMIF(Sept!$H$56:$H$157,$M22,Sept!$D$56:$D$157))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45920</v>
      </c>
      <c r="D23" s="126">
        <v>500</v>
      </c>
      <c r="E23" s="127">
        <v>600</v>
      </c>
      <c r="F23" s="102"/>
      <c r="G23" s="128" t="b">
        <v>0</v>
      </c>
      <c r="H23" s="198" t="str">
        <f>Config!$D10</f>
        <v>Electricidad</v>
      </c>
      <c r="I23" s="97">
        <v>45905</v>
      </c>
      <c r="J23" s="8">
        <v>100</v>
      </c>
      <c r="K23" s="9">
        <v>100</v>
      </c>
      <c r="L23" s="102"/>
      <c r="M23" s="197" t="str">
        <f>Config!$F10</f>
        <v>Domicilios</v>
      </c>
      <c r="N23" s="126">
        <v>100</v>
      </c>
      <c r="O23" s="188">
        <f>IF(ISBLANK($M23), "", SUMIF(Sept!$H$56:$H$157,$M23,Sept!$D$56:$D$157))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45924</v>
      </c>
      <c r="D24" s="126">
        <v>300</v>
      </c>
      <c r="E24" s="127">
        <v>300</v>
      </c>
      <c r="F24" s="102"/>
      <c r="G24" s="128" t="b">
        <v>0</v>
      </c>
      <c r="H24" s="198" t="str">
        <f>Config!$D11</f>
        <v>Agua</v>
      </c>
      <c r="I24" s="97">
        <v>45905</v>
      </c>
      <c r="J24" s="8">
        <v>60</v>
      </c>
      <c r="K24" s="9">
        <v>60</v>
      </c>
      <c r="L24" s="102"/>
      <c r="M24" s="197" t="str">
        <f>Config!$F11</f>
        <v>Compras</v>
      </c>
      <c r="N24" s="126">
        <v>100</v>
      </c>
      <c r="O24" s="188">
        <f>IF(ISBLANK($M24), "", SUMIF(Sept!$H$56:$H$157,$M24,Sept!$D$56:$D$157))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45905</v>
      </c>
      <c r="J25" s="8">
        <v>120</v>
      </c>
      <c r="K25" s="9">
        <v>120</v>
      </c>
      <c r="L25" s="102"/>
      <c r="M25" s="197" t="str">
        <f>Config!$F12</f>
        <v>Rappi</v>
      </c>
      <c r="N25" s="126">
        <v>80</v>
      </c>
      <c r="O25" s="188">
        <f>IF(ISBLANK($M25), "", SUMIF(Sept!$H$56:$H$157,$M25,Sept!$D$56:$D$157))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45920</v>
      </c>
      <c r="J26" s="8">
        <v>70</v>
      </c>
      <c r="K26" s="9">
        <v>70</v>
      </c>
      <c r="L26" s="102"/>
      <c r="M26" s="197" t="str">
        <f>Config!$F13</f>
        <v>Bar</v>
      </c>
      <c r="N26" s="126">
        <v>100</v>
      </c>
      <c r="O26" s="188">
        <f>IF(ISBLANK($M26), "", SUMIF(Sept!$H$56:$H$157,$M26,Sept!$D$56:$D$157))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45924</v>
      </c>
      <c r="J27" s="8">
        <v>50</v>
      </c>
      <c r="K27" s="9">
        <v>50</v>
      </c>
      <c r="L27" s="102"/>
      <c r="M27" s="197" t="str">
        <f>Config!$F14</f>
        <v>Salud</v>
      </c>
      <c r="N27" s="126">
        <v>60</v>
      </c>
      <c r="O27" s="188">
        <f>IF(ISBLANK($M27), "", SUMIF(Sept!$H$56:$H$157,$M27,Sept!$D$56:$D$157))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45925</v>
      </c>
      <c r="J28" s="8">
        <v>60</v>
      </c>
      <c r="K28" s="9">
        <v>60</v>
      </c>
      <c r="L28" s="102"/>
      <c r="M28" s="197" t="str">
        <f>Config!$F15</f>
        <v>Entretenimiento</v>
      </c>
      <c r="N28" s="126">
        <v>200</v>
      </c>
      <c r="O28" s="188">
        <f>IF(ISBLANK($M28), "", SUMIF(Sept!$H$56:$H$157,$M28,Sept!$D$56:$D$157))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SUMIF(Sept!$H$56:$H$157,$M29,Sept!$D$56:$D$157))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45905</v>
      </c>
      <c r="J30" s="8">
        <v>120</v>
      </c>
      <c r="K30" s="9">
        <v>120</v>
      </c>
      <c r="L30" s="102"/>
      <c r="M30" s="197" t="str">
        <f>Config!$F17</f>
        <v>Casa</v>
      </c>
      <c r="N30" s="126">
        <v>100</v>
      </c>
      <c r="O30" s="188">
        <f>IF(ISBLANK($M30), "", SUMIF(Sept!$H$56:$H$157,$M30,Sept!$D$56:$D$157))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45920</v>
      </c>
      <c r="J31" s="8">
        <v>70</v>
      </c>
      <c r="K31" s="9">
        <v>70</v>
      </c>
      <c r="L31" s="102"/>
      <c r="M31" s="197">
        <f>Config!$F18</f>
        <v>10</v>
      </c>
      <c r="N31" s="126">
        <v>80</v>
      </c>
      <c r="O31" s="188">
        <f>IF(ISBLANK($M31), "", SUMIF(Sept!$H$56:$H$157,$M31,Sept!$D$56:$D$157))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45924</v>
      </c>
      <c r="J32" s="8">
        <v>50</v>
      </c>
      <c r="K32" s="9">
        <v>50</v>
      </c>
      <c r="L32" s="102"/>
      <c r="M32" s="197">
        <f>Config!$F19</f>
        <v>11</v>
      </c>
      <c r="N32" s="126">
        <v>100</v>
      </c>
      <c r="O32" s="188">
        <f>IF(ISBLANK($M32), "", SUMIF(Sept!$H$56:$H$157,$M32,Sept!$D$56:$D$157))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45925</v>
      </c>
      <c r="J33" s="8">
        <v>60</v>
      </c>
      <c r="K33" s="9">
        <v>60</v>
      </c>
      <c r="L33" s="102"/>
      <c r="M33" s="197">
        <f>Config!$F20</f>
        <v>12</v>
      </c>
      <c r="N33" s="126">
        <v>60</v>
      </c>
      <c r="O33" s="188">
        <f>IF(ISBLANK($M33), "", SUMIF(Sept!$H$56:$H$157,$M33,Sept!$D$56:$D$157))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SUMIF(Sept!$H$56:$H$157,$M34,Sept!$D$56:$D$157))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45905</v>
      </c>
      <c r="J35" s="8">
        <v>120</v>
      </c>
      <c r="K35" s="9">
        <v>120</v>
      </c>
      <c r="L35" s="102"/>
      <c r="M35" s="197">
        <f>Config!$F22</f>
        <v>14</v>
      </c>
      <c r="N35" s="126">
        <v>150</v>
      </c>
      <c r="O35" s="188">
        <f>IF(ISBLANK($M35), "", SUMIF(Sept!$H$56:$H$157,$M35,Sept!$D$56:$D$157))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45920</v>
      </c>
      <c r="J36" s="8">
        <v>70</v>
      </c>
      <c r="K36" s="9">
        <v>70</v>
      </c>
      <c r="L36" s="102"/>
      <c r="M36" s="197">
        <f>Config!$F23</f>
        <v>15</v>
      </c>
      <c r="N36" s="126">
        <v>100</v>
      </c>
      <c r="O36" s="188">
        <f>IF(ISBLANK($M36), "", SUMIF(Sept!$H$56:$H$157,$M36,Sept!$D$56:$D$157))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45924</v>
      </c>
      <c r="J37" s="8">
        <v>50</v>
      </c>
      <c r="K37" s="9">
        <v>50</v>
      </c>
      <c r="L37" s="102"/>
      <c r="M37" s="197">
        <f>Config!$F24</f>
        <v>16</v>
      </c>
      <c r="N37" s="126">
        <v>0</v>
      </c>
      <c r="O37" s="188">
        <f>IF(ISBLANK($M37), "", SUMIF(Sept!$H$56:$H$157,$M37,Sept!$D$56:$D$157))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45925</v>
      </c>
      <c r="J38" s="8">
        <v>60</v>
      </c>
      <c r="K38" s="9">
        <v>60</v>
      </c>
      <c r="L38" s="102"/>
      <c r="M38" s="197">
        <f>Config!$F25</f>
        <v>17</v>
      </c>
      <c r="N38" s="126">
        <v>0</v>
      </c>
      <c r="O38" s="188">
        <f>IF(ISBLANK($M38), "", SUMIF(Sept!$H$56:$H$157,$M38,Sept!$D$56:$D$157))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45903</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45905</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45907</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45907</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45922</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45926</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45920</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45902</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45923</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45923</v>
      </c>
      <c r="C65" s="248"/>
      <c r="D65" s="230">
        <v>50</v>
      </c>
      <c r="E65" s="231"/>
      <c r="F65" s="231"/>
      <c r="G65" s="232"/>
      <c r="H65" s="233" t="s">
        <v>45</v>
      </c>
      <c r="I65" s="234"/>
      <c r="J65" s="233" t="s">
        <v>90</v>
      </c>
      <c r="K65" s="249"/>
      <c r="L65" s="102"/>
      <c r="M65" s="102"/>
      <c r="N65" s="102"/>
      <c r="O65" s="102"/>
      <c r="P65" s="102"/>
    </row>
    <row r="66" spans="2:19" ht="12.5">
      <c r="B66" s="247">
        <v>45925</v>
      </c>
      <c r="C66" s="248"/>
      <c r="D66" s="230">
        <v>80</v>
      </c>
      <c r="E66" s="231"/>
      <c r="F66" s="231"/>
      <c r="G66" s="232"/>
      <c r="H66" s="233" t="s">
        <v>76</v>
      </c>
      <c r="I66" s="234"/>
      <c r="J66" s="233" t="s">
        <v>91</v>
      </c>
      <c r="K66" s="249"/>
      <c r="L66" s="102"/>
      <c r="M66" s="102"/>
      <c r="N66" s="102"/>
      <c r="O66" s="102"/>
      <c r="P66" s="102"/>
    </row>
    <row r="67" spans="2:19" ht="12.5">
      <c r="B67" s="247">
        <v>45927</v>
      </c>
      <c r="C67" s="248"/>
      <c r="D67" s="230">
        <v>150</v>
      </c>
      <c r="E67" s="231"/>
      <c r="F67" s="231"/>
      <c r="G67" s="232"/>
      <c r="H67" s="233" t="s">
        <v>76</v>
      </c>
      <c r="I67" s="234"/>
      <c r="J67" s="233" t="s">
        <v>92</v>
      </c>
      <c r="K67" s="249"/>
      <c r="L67" s="102"/>
      <c r="M67" s="102"/>
      <c r="N67" s="102"/>
      <c r="O67" s="102"/>
      <c r="P67" s="102"/>
    </row>
    <row r="68" spans="2:19" ht="12.5">
      <c r="B68" s="247">
        <v>45927</v>
      </c>
      <c r="C68" s="248"/>
      <c r="D68" s="230">
        <v>80</v>
      </c>
      <c r="E68" s="231"/>
      <c r="F68" s="231"/>
      <c r="G68" s="232"/>
      <c r="H68" s="233" t="s">
        <v>79</v>
      </c>
      <c r="I68" s="234"/>
      <c r="J68" s="233" t="s">
        <v>94</v>
      </c>
      <c r="K68" s="249"/>
      <c r="L68" s="102"/>
      <c r="M68" s="102"/>
      <c r="N68" s="102"/>
      <c r="O68" s="102"/>
      <c r="P68" s="102"/>
    </row>
    <row r="69" spans="2:19" ht="12.5">
      <c r="B69" s="247">
        <v>45927</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38" priority="131"/>
  </conditionalFormatting>
  <conditionalFormatting sqref="H22:H51">
    <cfRule type="duplicateValues" dxfId="37" priority="123"/>
    <cfRule type="expression" dxfId="36" priority="124">
      <formula>$G22</formula>
    </cfRule>
  </conditionalFormatting>
  <conditionalFormatting sqref="M22:M51">
    <cfRule type="duplicateValues" dxfId="35" priority="127"/>
  </conditionalFormatting>
  <conditionalFormatting sqref="Q22:Q51">
    <cfRule type="duplicateValues" dxfId="34" priority="132"/>
  </conditionalFormatting>
  <conditionalFormatting sqref="U22:U51">
    <cfRule type="duplicateValues" dxfId="33" priority="129"/>
  </conditionalFormatting>
  <dataValidations count="1">
    <dataValidation type="list" allowBlank="1" sqref="H56:I56 H57:H157" xr:uid="{414958AF-D344-4D50-8E7C-3136D5A21E6E}">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7832"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7833"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7834"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7835"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7836"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7837"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7838"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7839"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7840"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7841"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7842"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7843"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7844"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7845"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7846"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7847"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7848"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7849"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7850"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7851"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7852"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7853"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7854"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7855"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7856"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7857"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FEDC-0120-4E58-8F4A-18C71919346F}">
  <sheetPr>
    <outlinePr summaryBelow="0" summaryRight="0"/>
  </sheetPr>
  <dimension ref="B2:W157"/>
  <sheetViews>
    <sheetView showGridLines="0" topLeftCell="A7"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162</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45950</v>
      </c>
      <c r="D22" s="123">
        <v>4500</v>
      </c>
      <c r="E22" s="124">
        <v>5000</v>
      </c>
      <c r="F22" s="102"/>
      <c r="G22" s="125" t="b">
        <v>0</v>
      </c>
      <c r="H22" s="198" t="str">
        <f>Config!$D9</f>
        <v>Renta</v>
      </c>
      <c r="I22" s="97">
        <v>45932</v>
      </c>
      <c r="J22" s="10">
        <v>900</v>
      </c>
      <c r="K22" s="11">
        <v>900</v>
      </c>
      <c r="L22" s="102"/>
      <c r="M22" s="197" t="str">
        <f>Config!$F9</f>
        <v>Supermercado</v>
      </c>
      <c r="N22" s="123">
        <v>250</v>
      </c>
      <c r="O22" s="187">
        <f>IF(ISBLANK($M22), "", SUMIF(Oct!$H$56:$H$157,$M22,Oct!$D$56:$D$157))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45950</v>
      </c>
      <c r="D23" s="126">
        <v>500</v>
      </c>
      <c r="E23" s="127">
        <v>600</v>
      </c>
      <c r="F23" s="102"/>
      <c r="G23" s="128" t="b">
        <v>0</v>
      </c>
      <c r="H23" s="198" t="str">
        <f>Config!$D10</f>
        <v>Electricidad</v>
      </c>
      <c r="I23" s="97">
        <v>45935</v>
      </c>
      <c r="J23" s="8">
        <v>100</v>
      </c>
      <c r="K23" s="9">
        <v>100</v>
      </c>
      <c r="L23" s="102"/>
      <c r="M23" s="197" t="str">
        <f>Config!$F10</f>
        <v>Domicilios</v>
      </c>
      <c r="N23" s="126">
        <v>100</v>
      </c>
      <c r="O23" s="188">
        <f>IF(ISBLANK($M23), "", SUMIF(Oct!$H$56:$H$157,$M23,Oct!$D$56:$D$157))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45954</v>
      </c>
      <c r="D24" s="126">
        <v>300</v>
      </c>
      <c r="E24" s="127">
        <v>300</v>
      </c>
      <c r="F24" s="102"/>
      <c r="G24" s="128" t="b">
        <v>0</v>
      </c>
      <c r="H24" s="198" t="str">
        <f>Config!$D11</f>
        <v>Agua</v>
      </c>
      <c r="I24" s="97">
        <v>45935</v>
      </c>
      <c r="J24" s="8">
        <v>60</v>
      </c>
      <c r="K24" s="9">
        <v>60</v>
      </c>
      <c r="L24" s="102"/>
      <c r="M24" s="197" t="str">
        <f>Config!$F11</f>
        <v>Compras</v>
      </c>
      <c r="N24" s="126">
        <v>100</v>
      </c>
      <c r="O24" s="188">
        <f>IF(ISBLANK($M24), "", SUMIF(Oct!$H$56:$H$157,$M24,Oct!$D$56:$D$157))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45935</v>
      </c>
      <c r="J25" s="8">
        <v>120</v>
      </c>
      <c r="K25" s="9">
        <v>120</v>
      </c>
      <c r="L25" s="102"/>
      <c r="M25" s="197" t="str">
        <f>Config!$F12</f>
        <v>Rappi</v>
      </c>
      <c r="N25" s="126">
        <v>80</v>
      </c>
      <c r="O25" s="188">
        <f>IF(ISBLANK($M25), "", SUMIF(Oct!$H$56:$H$157,$M25,Oct!$D$56:$D$157))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45950</v>
      </c>
      <c r="J26" s="8">
        <v>70</v>
      </c>
      <c r="K26" s="9">
        <v>70</v>
      </c>
      <c r="L26" s="102"/>
      <c r="M26" s="197" t="str">
        <f>Config!$F13</f>
        <v>Bar</v>
      </c>
      <c r="N26" s="126">
        <v>100</v>
      </c>
      <c r="O26" s="188">
        <f>IF(ISBLANK($M26), "", SUMIF(Oct!$H$56:$H$157,$M26,Oct!$D$56:$D$157))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45954</v>
      </c>
      <c r="J27" s="8">
        <v>50</v>
      </c>
      <c r="K27" s="9">
        <v>50</v>
      </c>
      <c r="L27" s="102"/>
      <c r="M27" s="197" t="str">
        <f>Config!$F14</f>
        <v>Salud</v>
      </c>
      <c r="N27" s="126">
        <v>60</v>
      </c>
      <c r="O27" s="188">
        <f>IF(ISBLANK($M27), "", SUMIF(Oct!$H$56:$H$157,$M27,Oct!$D$56:$D$157))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45955</v>
      </c>
      <c r="J28" s="8">
        <v>60</v>
      </c>
      <c r="K28" s="9">
        <v>60</v>
      </c>
      <c r="L28" s="102"/>
      <c r="M28" s="197" t="str">
        <f>Config!$F15</f>
        <v>Entretenimiento</v>
      </c>
      <c r="N28" s="126">
        <v>200</v>
      </c>
      <c r="O28" s="188">
        <f>IF(ISBLANK($M28), "", SUMIF(Oct!$H$56:$H$157,$M28,Oct!$D$56:$D$157))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SUMIF(Oct!$H$56:$H$157,$M29,Oct!$D$56:$D$157))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45935</v>
      </c>
      <c r="J30" s="8">
        <v>120</v>
      </c>
      <c r="K30" s="9">
        <v>120</v>
      </c>
      <c r="L30" s="102"/>
      <c r="M30" s="197" t="str">
        <f>Config!$F17</f>
        <v>Casa</v>
      </c>
      <c r="N30" s="126">
        <v>100</v>
      </c>
      <c r="O30" s="188">
        <f>IF(ISBLANK($M30), "", SUMIF(Oct!$H$56:$H$157,$M30,Oct!$D$56:$D$157))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45950</v>
      </c>
      <c r="J31" s="8">
        <v>70</v>
      </c>
      <c r="K31" s="9">
        <v>70</v>
      </c>
      <c r="L31" s="102"/>
      <c r="M31" s="197">
        <f>Config!$F18</f>
        <v>10</v>
      </c>
      <c r="N31" s="126">
        <v>80</v>
      </c>
      <c r="O31" s="188">
        <f>IF(ISBLANK($M31), "", SUMIF(Oct!$H$56:$H$157,$M31,Oct!$D$56:$D$157))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45954</v>
      </c>
      <c r="J32" s="8">
        <v>50</v>
      </c>
      <c r="K32" s="9">
        <v>50</v>
      </c>
      <c r="L32" s="102"/>
      <c r="M32" s="197">
        <f>Config!$F19</f>
        <v>11</v>
      </c>
      <c r="N32" s="126">
        <v>100</v>
      </c>
      <c r="O32" s="188">
        <f>IF(ISBLANK($M32), "", SUMIF(Oct!$H$56:$H$157,$M32,Oct!$D$56:$D$157))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45955</v>
      </c>
      <c r="J33" s="8">
        <v>60</v>
      </c>
      <c r="K33" s="9">
        <v>60</v>
      </c>
      <c r="L33" s="102"/>
      <c r="M33" s="197">
        <f>Config!$F20</f>
        <v>12</v>
      </c>
      <c r="N33" s="126">
        <v>60</v>
      </c>
      <c r="O33" s="188">
        <f>IF(ISBLANK($M33), "", SUMIF(Oct!$H$56:$H$157,$M33,Oct!$D$56:$D$157))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SUMIF(Oct!$H$56:$H$157,$M34,Oct!$D$56:$D$157))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45935</v>
      </c>
      <c r="J35" s="8">
        <v>120</v>
      </c>
      <c r="K35" s="9">
        <v>120</v>
      </c>
      <c r="L35" s="102"/>
      <c r="M35" s="197">
        <f>Config!$F22</f>
        <v>14</v>
      </c>
      <c r="N35" s="126">
        <v>150</v>
      </c>
      <c r="O35" s="188">
        <f>IF(ISBLANK($M35), "", SUMIF(Oct!$H$56:$H$157,$M35,Oct!$D$56:$D$157))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45950</v>
      </c>
      <c r="J36" s="8">
        <v>70</v>
      </c>
      <c r="K36" s="9">
        <v>70</v>
      </c>
      <c r="L36" s="102"/>
      <c r="M36" s="197">
        <f>Config!$F23</f>
        <v>15</v>
      </c>
      <c r="N36" s="126">
        <v>100</v>
      </c>
      <c r="O36" s="188">
        <f>IF(ISBLANK($M36), "", SUMIF(Oct!$H$56:$H$157,$M36,Oct!$D$56:$D$157))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45954</v>
      </c>
      <c r="J37" s="8">
        <v>50</v>
      </c>
      <c r="K37" s="9">
        <v>50</v>
      </c>
      <c r="L37" s="102"/>
      <c r="M37" s="197">
        <f>Config!$F24</f>
        <v>16</v>
      </c>
      <c r="N37" s="126">
        <v>0</v>
      </c>
      <c r="O37" s="188">
        <f>IF(ISBLANK($M37), "", SUMIF(Oct!$H$56:$H$157,$M37,Oct!$D$56:$D$157))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45955</v>
      </c>
      <c r="J38" s="8">
        <v>60</v>
      </c>
      <c r="K38" s="9">
        <v>60</v>
      </c>
      <c r="L38" s="102"/>
      <c r="M38" s="197">
        <f>Config!$F25</f>
        <v>17</v>
      </c>
      <c r="N38" s="126">
        <v>0</v>
      </c>
      <c r="O38" s="188">
        <f>IF(ISBLANK($M38), "", SUMIF(Oct!$H$56:$H$157,$M38,Oct!$D$56:$D$157))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45933</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45935</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45937</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45937</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45952</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45956</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45950</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45932</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45953</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45953</v>
      </c>
      <c r="C65" s="248"/>
      <c r="D65" s="230">
        <v>50</v>
      </c>
      <c r="E65" s="231"/>
      <c r="F65" s="231"/>
      <c r="G65" s="232"/>
      <c r="H65" s="233" t="s">
        <v>45</v>
      </c>
      <c r="I65" s="234"/>
      <c r="J65" s="233" t="s">
        <v>90</v>
      </c>
      <c r="K65" s="249"/>
      <c r="L65" s="102"/>
      <c r="M65" s="102"/>
      <c r="N65" s="102"/>
      <c r="O65" s="102"/>
      <c r="P65" s="102"/>
    </row>
    <row r="66" spans="2:19" ht="12.5">
      <c r="B66" s="247">
        <v>45955</v>
      </c>
      <c r="C66" s="248"/>
      <c r="D66" s="230">
        <v>80</v>
      </c>
      <c r="E66" s="231"/>
      <c r="F66" s="231"/>
      <c r="G66" s="232"/>
      <c r="H66" s="233" t="s">
        <v>76</v>
      </c>
      <c r="I66" s="234"/>
      <c r="J66" s="233" t="s">
        <v>91</v>
      </c>
      <c r="K66" s="249"/>
      <c r="L66" s="102"/>
      <c r="M66" s="102"/>
      <c r="N66" s="102"/>
      <c r="O66" s="102"/>
      <c r="P66" s="102"/>
    </row>
    <row r="67" spans="2:19" ht="12.5">
      <c r="B67" s="247">
        <v>45957</v>
      </c>
      <c r="C67" s="248"/>
      <c r="D67" s="230">
        <v>150</v>
      </c>
      <c r="E67" s="231"/>
      <c r="F67" s="231"/>
      <c r="G67" s="232"/>
      <c r="H67" s="233" t="s">
        <v>76</v>
      </c>
      <c r="I67" s="234"/>
      <c r="J67" s="233" t="s">
        <v>92</v>
      </c>
      <c r="K67" s="249"/>
      <c r="L67" s="102"/>
      <c r="M67" s="102"/>
      <c r="N67" s="102"/>
      <c r="O67" s="102"/>
      <c r="P67" s="102"/>
    </row>
    <row r="68" spans="2:19" ht="12.5">
      <c r="B68" s="247">
        <v>45957</v>
      </c>
      <c r="C68" s="248"/>
      <c r="D68" s="230">
        <v>80</v>
      </c>
      <c r="E68" s="231"/>
      <c r="F68" s="231"/>
      <c r="G68" s="232"/>
      <c r="H68" s="233" t="s">
        <v>79</v>
      </c>
      <c r="I68" s="234"/>
      <c r="J68" s="233" t="s">
        <v>94</v>
      </c>
      <c r="K68" s="249"/>
      <c r="L68" s="102"/>
      <c r="M68" s="102"/>
      <c r="N68" s="102"/>
      <c r="O68" s="102"/>
      <c r="P68" s="102"/>
    </row>
    <row r="69" spans="2:19" ht="12.5">
      <c r="B69" s="247">
        <v>45957</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32" priority="141"/>
  </conditionalFormatting>
  <conditionalFormatting sqref="H22:H51">
    <cfRule type="duplicateValues" dxfId="31" priority="133"/>
    <cfRule type="expression" dxfId="30" priority="134">
      <formula>$G22</formula>
    </cfRule>
  </conditionalFormatting>
  <conditionalFormatting sqref="M22:M51">
    <cfRule type="duplicateValues" dxfId="29" priority="137"/>
  </conditionalFormatting>
  <conditionalFormatting sqref="Q22:Q51">
    <cfRule type="duplicateValues" dxfId="28" priority="142"/>
  </conditionalFormatting>
  <conditionalFormatting sqref="U22:U51">
    <cfRule type="duplicateValues" dxfId="27" priority="139"/>
  </conditionalFormatting>
  <dataValidations count="1">
    <dataValidation type="list" allowBlank="1" sqref="H56:I56 H57:H157" xr:uid="{CCA15A4D-1E57-43A8-B5C3-01AB2BF1C9CE}">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8856"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8857"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8858"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8859"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8860"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8861"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8862"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8863"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8864"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8865"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8866"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8867"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8868"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8869"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8870"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8871"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8872"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8873"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8874"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8875"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8876"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8877"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8878"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8879"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8880"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8881"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79A37-178E-41E1-9B9B-5F7FC1CFAC8E}">
  <sheetPr>
    <outlinePr summaryBelow="0" summaryRight="0"/>
  </sheetPr>
  <dimension ref="B2:W157"/>
  <sheetViews>
    <sheetView showGridLines="0" topLeftCell="A9" zoomScaleNormal="100" workbookViewId="0">
      <selection activeCell="I35" sqref="I3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163</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45981</v>
      </c>
      <c r="D22" s="123">
        <v>4500</v>
      </c>
      <c r="E22" s="124">
        <v>5000</v>
      </c>
      <c r="F22" s="102"/>
      <c r="G22" s="125" t="b">
        <v>0</v>
      </c>
      <c r="H22" s="198" t="str">
        <f>Config!$D9</f>
        <v>Renta</v>
      </c>
      <c r="I22" s="97">
        <v>45963</v>
      </c>
      <c r="J22" s="10">
        <v>900</v>
      </c>
      <c r="K22" s="11">
        <v>900</v>
      </c>
      <c r="L22" s="102"/>
      <c r="M22" s="197" t="str">
        <f>Config!$F9</f>
        <v>Supermercado</v>
      </c>
      <c r="N22" s="123">
        <v>250</v>
      </c>
      <c r="O22" s="187">
        <f>IF(ISBLANK($M22), "", SUMIF(Nov!$H$56:$H$157,$M22,Nov!$D$56:$D$157))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45981</v>
      </c>
      <c r="D23" s="126">
        <v>500</v>
      </c>
      <c r="E23" s="127">
        <v>600</v>
      </c>
      <c r="F23" s="102"/>
      <c r="G23" s="128" t="b">
        <v>0</v>
      </c>
      <c r="H23" s="198" t="str">
        <f>Config!$D10</f>
        <v>Electricidad</v>
      </c>
      <c r="I23" s="97">
        <v>45966</v>
      </c>
      <c r="J23" s="8">
        <v>100</v>
      </c>
      <c r="K23" s="9">
        <v>100</v>
      </c>
      <c r="L23" s="102"/>
      <c r="M23" s="197" t="str">
        <f>Config!$F10</f>
        <v>Domicilios</v>
      </c>
      <c r="N23" s="126">
        <v>100</v>
      </c>
      <c r="O23" s="188">
        <f>IF(ISBLANK($M23), "", SUMIF(Nov!$H$56:$H$157,$M23,Nov!$D$56:$D$157))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45985</v>
      </c>
      <c r="D24" s="126">
        <v>300</v>
      </c>
      <c r="E24" s="127">
        <v>300</v>
      </c>
      <c r="F24" s="102"/>
      <c r="G24" s="128" t="b">
        <v>0</v>
      </c>
      <c r="H24" s="198" t="str">
        <f>Config!$D11</f>
        <v>Agua</v>
      </c>
      <c r="I24" s="97">
        <v>45966</v>
      </c>
      <c r="J24" s="8">
        <v>60</v>
      </c>
      <c r="K24" s="9">
        <v>60</v>
      </c>
      <c r="L24" s="102"/>
      <c r="M24" s="197" t="str">
        <f>Config!$F11</f>
        <v>Compras</v>
      </c>
      <c r="N24" s="126">
        <v>100</v>
      </c>
      <c r="O24" s="188">
        <f>IF(ISBLANK($M24), "", SUMIF(Nov!$H$56:$H$157,$M24,Nov!$D$56:$D$157))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45966</v>
      </c>
      <c r="J25" s="8">
        <v>120</v>
      </c>
      <c r="K25" s="9">
        <v>120</v>
      </c>
      <c r="L25" s="102"/>
      <c r="M25" s="197" t="str">
        <f>Config!$F12</f>
        <v>Rappi</v>
      </c>
      <c r="N25" s="126">
        <v>80</v>
      </c>
      <c r="O25" s="188">
        <f>IF(ISBLANK($M25), "", SUMIF(Nov!$H$56:$H$157,$M25,Nov!$D$56:$D$157))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45981</v>
      </c>
      <c r="J26" s="8">
        <v>70</v>
      </c>
      <c r="K26" s="9">
        <v>70</v>
      </c>
      <c r="L26" s="102"/>
      <c r="M26" s="197" t="str">
        <f>Config!$F13</f>
        <v>Bar</v>
      </c>
      <c r="N26" s="126">
        <v>100</v>
      </c>
      <c r="O26" s="188">
        <f>IF(ISBLANK($M26), "", SUMIF(Nov!$H$56:$H$157,$M26,Nov!$D$56:$D$157))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45985</v>
      </c>
      <c r="J27" s="8">
        <v>50</v>
      </c>
      <c r="K27" s="9">
        <v>50</v>
      </c>
      <c r="L27" s="102"/>
      <c r="M27" s="197" t="str">
        <f>Config!$F14</f>
        <v>Salud</v>
      </c>
      <c r="N27" s="126">
        <v>60</v>
      </c>
      <c r="O27" s="188">
        <f>IF(ISBLANK($M27), "", SUMIF(Nov!$H$56:$H$157,$M27,Nov!$D$56:$D$157))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45986</v>
      </c>
      <c r="J28" s="8">
        <v>60</v>
      </c>
      <c r="K28" s="9">
        <v>60</v>
      </c>
      <c r="L28" s="102"/>
      <c r="M28" s="197" t="str">
        <f>Config!$F15</f>
        <v>Entretenimiento</v>
      </c>
      <c r="N28" s="126">
        <v>200</v>
      </c>
      <c r="O28" s="188">
        <f>IF(ISBLANK($M28), "", SUMIF(Nov!$H$56:$H$157,$M28,Nov!$D$56:$D$157))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SUMIF(Nov!$H$56:$H$157,$M29,Nov!$D$56:$D$157))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45966</v>
      </c>
      <c r="J30" s="8">
        <v>120</v>
      </c>
      <c r="K30" s="9">
        <v>120</v>
      </c>
      <c r="L30" s="102"/>
      <c r="M30" s="197" t="str">
        <f>Config!$F17</f>
        <v>Casa</v>
      </c>
      <c r="N30" s="126">
        <v>100</v>
      </c>
      <c r="O30" s="188">
        <f>IF(ISBLANK($M30), "", SUMIF(Nov!$H$56:$H$157,$M30,Nov!$D$56:$D$157))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45981</v>
      </c>
      <c r="J31" s="8">
        <v>70</v>
      </c>
      <c r="K31" s="9">
        <v>70</v>
      </c>
      <c r="L31" s="102"/>
      <c r="M31" s="197">
        <f>Config!$F18</f>
        <v>10</v>
      </c>
      <c r="N31" s="126">
        <v>80</v>
      </c>
      <c r="O31" s="188">
        <f>IF(ISBLANK($M31), "", SUMIF(Nov!$H$56:$H$157,$M31,Nov!$D$56:$D$157))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45985</v>
      </c>
      <c r="J32" s="8">
        <v>50</v>
      </c>
      <c r="K32" s="9">
        <v>50</v>
      </c>
      <c r="L32" s="102"/>
      <c r="M32" s="197">
        <f>Config!$F19</f>
        <v>11</v>
      </c>
      <c r="N32" s="126">
        <v>100</v>
      </c>
      <c r="O32" s="188">
        <f>IF(ISBLANK($M32), "", SUMIF(Nov!$H$56:$H$157,$M32,Nov!$D$56:$D$157))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45986</v>
      </c>
      <c r="J33" s="8">
        <v>60</v>
      </c>
      <c r="K33" s="9">
        <v>60</v>
      </c>
      <c r="L33" s="102"/>
      <c r="M33" s="197">
        <f>Config!$F20</f>
        <v>12</v>
      </c>
      <c r="N33" s="126">
        <v>60</v>
      </c>
      <c r="O33" s="188">
        <f>IF(ISBLANK($M33), "", SUMIF(Nov!$H$56:$H$157,$M33,Nov!$D$56:$D$157))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SUMIF(Nov!$H$56:$H$157,$M34,Nov!$D$56:$D$157))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45966</v>
      </c>
      <c r="J35" s="8">
        <v>120</v>
      </c>
      <c r="K35" s="9">
        <v>120</v>
      </c>
      <c r="L35" s="102"/>
      <c r="M35" s="197">
        <f>Config!$F22</f>
        <v>14</v>
      </c>
      <c r="N35" s="126">
        <v>150</v>
      </c>
      <c r="O35" s="188">
        <f>IF(ISBLANK($M35), "", SUMIF(Nov!$H$56:$H$157,$M35,Nov!$D$56:$D$157))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45981</v>
      </c>
      <c r="J36" s="8">
        <v>70</v>
      </c>
      <c r="K36" s="9">
        <v>70</v>
      </c>
      <c r="L36" s="102"/>
      <c r="M36" s="197">
        <f>Config!$F23</f>
        <v>15</v>
      </c>
      <c r="N36" s="126">
        <v>100</v>
      </c>
      <c r="O36" s="188">
        <f>IF(ISBLANK($M36), "", SUMIF(Nov!$H$56:$H$157,$M36,Nov!$D$56:$D$157))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45985</v>
      </c>
      <c r="J37" s="8">
        <v>50</v>
      </c>
      <c r="K37" s="9">
        <v>50</v>
      </c>
      <c r="L37" s="102"/>
      <c r="M37" s="197">
        <f>Config!$F24</f>
        <v>16</v>
      </c>
      <c r="N37" s="126">
        <v>0</v>
      </c>
      <c r="O37" s="188">
        <f>IF(ISBLANK($M37), "", SUMIF(Nov!$H$56:$H$157,$M37,Nov!$D$56:$D$157))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45986</v>
      </c>
      <c r="J38" s="8">
        <v>60</v>
      </c>
      <c r="K38" s="9">
        <v>60</v>
      </c>
      <c r="L38" s="102"/>
      <c r="M38" s="197">
        <f>Config!$F25</f>
        <v>17</v>
      </c>
      <c r="N38" s="126">
        <v>0</v>
      </c>
      <c r="O38" s="188">
        <f>IF(ISBLANK($M38), "", SUMIF(Nov!$H$56:$H$157,$M38,Nov!$D$56:$D$157))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45964</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45966</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45968</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45968</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45983</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45987</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45981</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45963</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45984</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45984</v>
      </c>
      <c r="C65" s="248"/>
      <c r="D65" s="230">
        <v>50</v>
      </c>
      <c r="E65" s="231"/>
      <c r="F65" s="231"/>
      <c r="G65" s="232"/>
      <c r="H65" s="233" t="s">
        <v>45</v>
      </c>
      <c r="I65" s="234"/>
      <c r="J65" s="233" t="s">
        <v>90</v>
      </c>
      <c r="K65" s="249"/>
      <c r="L65" s="102"/>
      <c r="M65" s="102"/>
      <c r="N65" s="102"/>
      <c r="O65" s="102"/>
      <c r="P65" s="102"/>
    </row>
    <row r="66" spans="2:19" ht="12.5">
      <c r="B66" s="247">
        <v>45986</v>
      </c>
      <c r="C66" s="248"/>
      <c r="D66" s="230">
        <v>80</v>
      </c>
      <c r="E66" s="231"/>
      <c r="F66" s="231"/>
      <c r="G66" s="232"/>
      <c r="H66" s="233" t="s">
        <v>76</v>
      </c>
      <c r="I66" s="234"/>
      <c r="J66" s="233" t="s">
        <v>91</v>
      </c>
      <c r="K66" s="249"/>
      <c r="L66" s="102"/>
      <c r="M66" s="102"/>
      <c r="N66" s="102"/>
      <c r="O66" s="102"/>
      <c r="P66" s="102"/>
    </row>
    <row r="67" spans="2:19" ht="12.5">
      <c r="B67" s="247">
        <v>45988</v>
      </c>
      <c r="C67" s="248"/>
      <c r="D67" s="230">
        <v>150</v>
      </c>
      <c r="E67" s="231"/>
      <c r="F67" s="231"/>
      <c r="G67" s="232"/>
      <c r="H67" s="233" t="s">
        <v>76</v>
      </c>
      <c r="I67" s="234"/>
      <c r="J67" s="233" t="s">
        <v>92</v>
      </c>
      <c r="K67" s="249"/>
      <c r="L67" s="102"/>
      <c r="M67" s="102"/>
      <c r="N67" s="102"/>
      <c r="O67" s="102"/>
      <c r="P67" s="102"/>
    </row>
    <row r="68" spans="2:19" ht="12.5">
      <c r="B68" s="247">
        <v>45988</v>
      </c>
      <c r="C68" s="248"/>
      <c r="D68" s="230">
        <v>80</v>
      </c>
      <c r="E68" s="231"/>
      <c r="F68" s="231"/>
      <c r="G68" s="232"/>
      <c r="H68" s="233" t="s">
        <v>79</v>
      </c>
      <c r="I68" s="234"/>
      <c r="J68" s="233" t="s">
        <v>94</v>
      </c>
      <c r="K68" s="249"/>
      <c r="L68" s="102"/>
      <c r="M68" s="102"/>
      <c r="N68" s="102"/>
      <c r="O68" s="102"/>
      <c r="P68" s="102"/>
    </row>
    <row r="69" spans="2:19" ht="12.5">
      <c r="B69" s="247">
        <v>45988</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26" priority="151"/>
  </conditionalFormatting>
  <conditionalFormatting sqref="H22:H51">
    <cfRule type="duplicateValues" dxfId="25" priority="143"/>
    <cfRule type="expression" dxfId="24" priority="144">
      <formula>$G22</formula>
    </cfRule>
  </conditionalFormatting>
  <conditionalFormatting sqref="M22:M51">
    <cfRule type="duplicateValues" dxfId="23" priority="147"/>
  </conditionalFormatting>
  <conditionalFormatting sqref="Q22:Q51">
    <cfRule type="duplicateValues" dxfId="22" priority="152"/>
  </conditionalFormatting>
  <conditionalFormatting sqref="U22:U51">
    <cfRule type="duplicateValues" dxfId="21" priority="149"/>
  </conditionalFormatting>
  <dataValidations count="1">
    <dataValidation type="list" allowBlank="1" sqref="H56:I56 H57:H157" xr:uid="{77067E9A-2417-4461-895A-4AD0B146349E}">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9880"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9881"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9882"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9883"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9884"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9885"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9886"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9887"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9888"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9889"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9890"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9891"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9892"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9893"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9894"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9895"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9896"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9897"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9898"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9899"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9900"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9901"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9902"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9903"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9904"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9905"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D8A3-BBF7-4F14-AFF3-DE2B8BDFC701}">
  <sheetPr>
    <outlinePr summaryBelow="0" summaryRight="0"/>
  </sheetPr>
  <dimension ref="B2:W157"/>
  <sheetViews>
    <sheetView showGridLines="0" topLeftCell="A7" zoomScaleNormal="100" workbookViewId="0">
      <selection activeCell="C25" sqref="C2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164</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46011</v>
      </c>
      <c r="D22" s="123">
        <v>4500</v>
      </c>
      <c r="E22" s="124">
        <v>5000</v>
      </c>
      <c r="F22" s="102"/>
      <c r="G22" s="125" t="b">
        <v>0</v>
      </c>
      <c r="H22" s="198" t="str">
        <f>Config!$D9</f>
        <v>Renta</v>
      </c>
      <c r="I22" s="97">
        <v>45993</v>
      </c>
      <c r="J22" s="10">
        <v>900</v>
      </c>
      <c r="K22" s="11">
        <v>900</v>
      </c>
      <c r="L22" s="102"/>
      <c r="M22" s="197" t="str">
        <f>Config!$F9</f>
        <v>Supermercado</v>
      </c>
      <c r="N22" s="123">
        <v>250</v>
      </c>
      <c r="O22" s="187">
        <f>IF(ISBLANK($M22), "", SUMIF(Dic!$H$56:$H$157,$M22,Dic!$D$56:$D$157))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46011</v>
      </c>
      <c r="D23" s="126">
        <v>500</v>
      </c>
      <c r="E23" s="127">
        <v>600</v>
      </c>
      <c r="F23" s="102"/>
      <c r="G23" s="128" t="b">
        <v>0</v>
      </c>
      <c r="H23" s="198" t="str">
        <f>Config!$D10</f>
        <v>Electricidad</v>
      </c>
      <c r="I23" s="97">
        <v>45996</v>
      </c>
      <c r="J23" s="8">
        <v>100</v>
      </c>
      <c r="K23" s="9">
        <v>100</v>
      </c>
      <c r="L23" s="102"/>
      <c r="M23" s="197" t="str">
        <f>Config!$F10</f>
        <v>Domicilios</v>
      </c>
      <c r="N23" s="126">
        <v>100</v>
      </c>
      <c r="O23" s="188">
        <f>IF(ISBLANK($M23), "", SUMIF(Dic!$H$56:$H$157,$M23,Dic!$D$56:$D$157))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46015</v>
      </c>
      <c r="D24" s="126">
        <v>300</v>
      </c>
      <c r="E24" s="127">
        <v>300</v>
      </c>
      <c r="F24" s="102"/>
      <c r="G24" s="128" t="b">
        <v>0</v>
      </c>
      <c r="H24" s="198" t="str">
        <f>Config!$D11</f>
        <v>Agua</v>
      </c>
      <c r="I24" s="97">
        <v>45997</v>
      </c>
      <c r="J24" s="8">
        <v>60</v>
      </c>
      <c r="K24" s="9">
        <v>60</v>
      </c>
      <c r="L24" s="102"/>
      <c r="M24" s="197" t="str">
        <f>Config!$F11</f>
        <v>Compras</v>
      </c>
      <c r="N24" s="126">
        <v>100</v>
      </c>
      <c r="O24" s="188">
        <f>IF(ISBLANK($M24), "", SUMIF(Dic!$H$56:$H$157,$M24,Dic!$D$56:$D$157))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45998</v>
      </c>
      <c r="J25" s="8">
        <v>120</v>
      </c>
      <c r="K25" s="9">
        <v>120</v>
      </c>
      <c r="L25" s="102"/>
      <c r="M25" s="197" t="str">
        <f>Config!$F12</f>
        <v>Rappi</v>
      </c>
      <c r="N25" s="126">
        <v>80</v>
      </c>
      <c r="O25" s="188">
        <f>IF(ISBLANK($M25), "", SUMIF(Dic!$H$56:$H$157,$M25,Dic!$D$56:$D$157))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45999</v>
      </c>
      <c r="J26" s="8">
        <v>70</v>
      </c>
      <c r="K26" s="9">
        <v>70</v>
      </c>
      <c r="L26" s="102"/>
      <c r="M26" s="197" t="str">
        <f>Config!$F13</f>
        <v>Bar</v>
      </c>
      <c r="N26" s="126">
        <v>100</v>
      </c>
      <c r="O26" s="188">
        <f>IF(ISBLANK($M26), "", SUMIF(Dic!$H$56:$H$157,$M26,Dic!$D$56:$D$157))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46000</v>
      </c>
      <c r="J27" s="8">
        <v>50</v>
      </c>
      <c r="K27" s="9">
        <v>50</v>
      </c>
      <c r="L27" s="102"/>
      <c r="M27" s="197" t="str">
        <f>Config!$F14</f>
        <v>Salud</v>
      </c>
      <c r="N27" s="126">
        <v>60</v>
      </c>
      <c r="O27" s="188">
        <f>IF(ISBLANK($M27), "", SUMIF(Dic!$H$56:$H$157,$M27,Dic!$D$56:$D$157))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46001</v>
      </c>
      <c r="J28" s="8">
        <v>60</v>
      </c>
      <c r="K28" s="9">
        <v>60</v>
      </c>
      <c r="L28" s="102"/>
      <c r="M28" s="197" t="str">
        <f>Config!$F15</f>
        <v>Entretenimiento</v>
      </c>
      <c r="N28" s="126">
        <v>200</v>
      </c>
      <c r="O28" s="188">
        <f>IF(ISBLANK($M28), "", SUMIF(Dic!$H$56:$H$157,$M28,Dic!$D$56:$D$157))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v>46002</v>
      </c>
      <c r="J29" s="8">
        <v>80</v>
      </c>
      <c r="K29" s="9">
        <v>80</v>
      </c>
      <c r="L29" s="102"/>
      <c r="M29" s="197" t="str">
        <f>Config!$F16</f>
        <v>Cine</v>
      </c>
      <c r="N29" s="126">
        <v>150</v>
      </c>
      <c r="O29" s="188">
        <f>IF(ISBLANK($M29), "", SUMIF(Dic!$H$56:$H$157,$M29,Dic!$D$56:$D$157))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46003</v>
      </c>
      <c r="J30" s="8">
        <v>120</v>
      </c>
      <c r="K30" s="9">
        <v>120</v>
      </c>
      <c r="L30" s="102"/>
      <c r="M30" s="197" t="str">
        <f>Config!$F17</f>
        <v>Casa</v>
      </c>
      <c r="N30" s="126">
        <v>100</v>
      </c>
      <c r="O30" s="188">
        <f>IF(ISBLANK($M30), "", SUMIF(Dic!$H$56:$H$157,$M30,Dic!$D$56:$D$157))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46004</v>
      </c>
      <c r="J31" s="8">
        <v>70</v>
      </c>
      <c r="K31" s="9">
        <v>70</v>
      </c>
      <c r="L31" s="102"/>
      <c r="M31" s="197">
        <f>Config!$F18</f>
        <v>10</v>
      </c>
      <c r="N31" s="126">
        <v>80</v>
      </c>
      <c r="O31" s="188">
        <f>IF(ISBLANK($M31), "", SUMIF(Dic!$H$56:$H$157,$M31,Dic!$D$56:$D$157))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46005</v>
      </c>
      <c r="J32" s="8">
        <v>50</v>
      </c>
      <c r="K32" s="9">
        <v>50</v>
      </c>
      <c r="L32" s="102"/>
      <c r="M32" s="197">
        <f>Config!$F19</f>
        <v>11</v>
      </c>
      <c r="N32" s="126">
        <v>100</v>
      </c>
      <c r="O32" s="188">
        <f>IF(ISBLANK($M32), "", SUMIF(Dic!$H$56:$H$157,$M32,Dic!$D$56:$D$157))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46006</v>
      </c>
      <c r="J33" s="8">
        <v>60</v>
      </c>
      <c r="K33" s="9">
        <v>60</v>
      </c>
      <c r="L33" s="102"/>
      <c r="M33" s="197">
        <f>Config!$F20</f>
        <v>12</v>
      </c>
      <c r="N33" s="126">
        <v>60</v>
      </c>
      <c r="O33" s="188">
        <f>IF(ISBLANK($M33), "", SUMIF(Dic!$H$56:$H$157,$M33,Dic!$D$56:$D$157))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v>46007</v>
      </c>
      <c r="J34" s="8">
        <v>80</v>
      </c>
      <c r="K34" s="9">
        <v>80</v>
      </c>
      <c r="L34" s="102"/>
      <c r="M34" s="197">
        <f>Config!$F21</f>
        <v>13</v>
      </c>
      <c r="N34" s="126">
        <v>200</v>
      </c>
      <c r="O34" s="188">
        <f>IF(ISBLANK($M34), "", SUMIF(Dic!$H$56:$H$157,$M34,Dic!$D$56:$D$157))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46008</v>
      </c>
      <c r="J35" s="8">
        <v>120</v>
      </c>
      <c r="K35" s="9">
        <v>120</v>
      </c>
      <c r="L35" s="102"/>
      <c r="M35" s="197">
        <f>Config!$F22</f>
        <v>14</v>
      </c>
      <c r="N35" s="126">
        <v>150</v>
      </c>
      <c r="O35" s="188">
        <f>IF(ISBLANK($M35), "", SUMIF(Dic!$H$56:$H$157,$M35,Dic!$D$56:$D$157))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46009</v>
      </c>
      <c r="J36" s="8">
        <v>70</v>
      </c>
      <c r="K36" s="9">
        <v>70</v>
      </c>
      <c r="L36" s="102"/>
      <c r="M36" s="197">
        <f>Config!$F23</f>
        <v>15</v>
      </c>
      <c r="N36" s="126">
        <v>100</v>
      </c>
      <c r="O36" s="188">
        <f>IF(ISBLANK($M36), "", SUMIF(Dic!$H$56:$H$157,$M36,Dic!$D$56:$D$157))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46010</v>
      </c>
      <c r="J37" s="8">
        <v>50</v>
      </c>
      <c r="K37" s="9">
        <v>50</v>
      </c>
      <c r="L37" s="102"/>
      <c r="M37" s="197">
        <f>Config!$F24</f>
        <v>16</v>
      </c>
      <c r="N37" s="126">
        <v>0</v>
      </c>
      <c r="O37" s="188">
        <f>IF(ISBLANK($M37), "", SUMIF(Dic!$H$56:$H$157,$M37,Dic!$D$56:$D$157))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46011</v>
      </c>
      <c r="J38" s="8">
        <v>60</v>
      </c>
      <c r="K38" s="9">
        <v>60</v>
      </c>
      <c r="L38" s="102"/>
      <c r="M38" s="197">
        <f>Config!$F25</f>
        <v>17</v>
      </c>
      <c r="N38" s="126">
        <v>0</v>
      </c>
      <c r="O38" s="188">
        <f>IF(ISBLANK($M38), "", SUMIF(Dic!$H$56:$H$157,$M38,Dic!$D$56:$D$157))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45994</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45996</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45997</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45998</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45999</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46000</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46001</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46002</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46003</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46004</v>
      </c>
      <c r="C65" s="248"/>
      <c r="D65" s="230">
        <v>50</v>
      </c>
      <c r="E65" s="231"/>
      <c r="F65" s="231"/>
      <c r="G65" s="232"/>
      <c r="H65" s="233" t="s">
        <v>45</v>
      </c>
      <c r="I65" s="234"/>
      <c r="J65" s="233" t="s">
        <v>90</v>
      </c>
      <c r="K65" s="249"/>
      <c r="L65" s="102"/>
      <c r="M65" s="102"/>
      <c r="N65" s="102"/>
      <c r="O65" s="102"/>
      <c r="P65" s="102"/>
    </row>
    <row r="66" spans="2:19" ht="12.5">
      <c r="B66" s="247">
        <v>46005</v>
      </c>
      <c r="C66" s="248"/>
      <c r="D66" s="230">
        <v>80</v>
      </c>
      <c r="E66" s="231"/>
      <c r="F66" s="231"/>
      <c r="G66" s="232"/>
      <c r="H66" s="233" t="s">
        <v>76</v>
      </c>
      <c r="I66" s="234"/>
      <c r="J66" s="233" t="s">
        <v>91</v>
      </c>
      <c r="K66" s="249"/>
      <c r="L66" s="102"/>
      <c r="M66" s="102"/>
      <c r="N66" s="102"/>
      <c r="O66" s="102"/>
      <c r="P66" s="102"/>
    </row>
    <row r="67" spans="2:19" ht="12.5">
      <c r="B67" s="247">
        <v>46006</v>
      </c>
      <c r="C67" s="248"/>
      <c r="D67" s="230">
        <v>150</v>
      </c>
      <c r="E67" s="231"/>
      <c r="F67" s="231"/>
      <c r="G67" s="232"/>
      <c r="H67" s="233" t="s">
        <v>76</v>
      </c>
      <c r="I67" s="234"/>
      <c r="J67" s="233" t="s">
        <v>92</v>
      </c>
      <c r="K67" s="249"/>
      <c r="L67" s="102"/>
      <c r="M67" s="102"/>
      <c r="N67" s="102"/>
      <c r="O67" s="102"/>
      <c r="P67" s="102"/>
    </row>
    <row r="68" spans="2:19" ht="12.5">
      <c r="B68" s="247">
        <v>46007</v>
      </c>
      <c r="C68" s="248"/>
      <c r="D68" s="230">
        <v>80</v>
      </c>
      <c r="E68" s="231"/>
      <c r="F68" s="231"/>
      <c r="G68" s="232"/>
      <c r="H68" s="233" t="s">
        <v>79</v>
      </c>
      <c r="I68" s="234"/>
      <c r="J68" s="233" t="s">
        <v>94</v>
      </c>
      <c r="K68" s="249"/>
      <c r="L68" s="102"/>
      <c r="M68" s="102"/>
      <c r="N68" s="102"/>
      <c r="O68" s="102"/>
      <c r="P68" s="102"/>
    </row>
    <row r="69" spans="2:19" ht="12.5">
      <c r="B69" s="247">
        <v>46008</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20" priority="161"/>
  </conditionalFormatting>
  <conditionalFormatting sqref="H22:H51">
    <cfRule type="duplicateValues" dxfId="19" priority="153"/>
    <cfRule type="expression" dxfId="18" priority="154">
      <formula>$G22</formula>
    </cfRule>
  </conditionalFormatting>
  <conditionalFormatting sqref="M22:M51">
    <cfRule type="duplicateValues" dxfId="17" priority="157"/>
  </conditionalFormatting>
  <conditionalFormatting sqref="Q22:Q51">
    <cfRule type="duplicateValues" dxfId="16" priority="162"/>
  </conditionalFormatting>
  <conditionalFormatting sqref="U22:U51">
    <cfRule type="duplicateValues" dxfId="15" priority="159"/>
  </conditionalFormatting>
  <dataValidations count="1">
    <dataValidation type="list" allowBlank="1" sqref="H56:I56 H57:H157" xr:uid="{0B609F08-1B06-4C33-9244-A7965BE1685A}">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80904"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80905"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80906"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80907"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80908"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80909"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80910"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80911"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80912"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80913"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80914"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80915"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80916"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80917"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80918"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80919"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80920"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80921"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80922"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80923"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80924"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80925"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80926"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80927"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80928"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80929"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C59A-B1D0-4466-A153-A4BDF8897342}">
  <dimension ref="B2:P66"/>
  <sheetViews>
    <sheetView topLeftCell="A34" workbookViewId="0">
      <selection activeCell="C41" sqref="C41"/>
    </sheetView>
  </sheetViews>
  <sheetFormatPr baseColWidth="10" defaultColWidth="11.453125" defaultRowHeight="12.5"/>
  <cols>
    <col min="1" max="1" width="3.54296875" style="87" customWidth="1"/>
    <col min="2" max="3" width="20" style="87" bestFit="1" customWidth="1"/>
    <col min="4" max="4" width="14.453125" style="87" customWidth="1"/>
    <col min="5" max="5" width="17.26953125" style="87" bestFit="1" customWidth="1"/>
    <col min="6" max="8" width="14.453125" style="87" customWidth="1"/>
    <col min="9" max="9" width="3.54296875" style="87" customWidth="1"/>
    <col min="10" max="12" width="14.453125" style="87" customWidth="1"/>
    <col min="13" max="13" width="3.54296875" style="87" customWidth="1"/>
    <col min="14" max="16384" width="11.453125" style="87"/>
  </cols>
  <sheetData>
    <row r="2" spans="2:16" ht="13" thickBot="1">
      <c r="B2" s="162" t="e">
        <f>#REF!</f>
        <v>#REF!</v>
      </c>
      <c r="C2" s="163" t="e">
        <f>#REF!</f>
        <v>#REF!</v>
      </c>
    </row>
    <row r="3" spans="2:16">
      <c r="B3" s="164">
        <f>+'Reporte Anual'!$B$9</f>
        <v>70800</v>
      </c>
      <c r="C3" s="165">
        <f>+'Reporte Anual'!$B$14</f>
        <v>63600</v>
      </c>
    </row>
    <row r="5" spans="2:16">
      <c r="B5" s="167" t="s">
        <v>71</v>
      </c>
      <c r="C5" s="168" t="e">
        <f>+#REF!</f>
        <v>#REF!</v>
      </c>
      <c r="D5" s="168" t="s">
        <v>143</v>
      </c>
      <c r="F5" s="167" t="s">
        <v>144</v>
      </c>
      <c r="G5" s="168" t="e">
        <f>+#REF!</f>
        <v>#REF!</v>
      </c>
      <c r="H5" s="168" t="s">
        <v>143</v>
      </c>
      <c r="J5" s="167" t="s">
        <v>15</v>
      </c>
      <c r="K5" s="168" t="e">
        <f>+#REF!</f>
        <v>#REF!</v>
      </c>
      <c r="L5" s="168" t="s">
        <v>143</v>
      </c>
      <c r="N5" s="167" t="s">
        <v>14</v>
      </c>
      <c r="O5" s="168" t="e">
        <f>+#REF!</f>
        <v>#REF!</v>
      </c>
      <c r="P5" s="168" t="s">
        <v>143</v>
      </c>
    </row>
    <row r="6" spans="2:16">
      <c r="B6" s="208" t="str">
        <f>+'Reporte Anual'!B73</f>
        <v>Renta</v>
      </c>
      <c r="C6" s="169">
        <f>+'Reporte Anual'!C73</f>
        <v>10800</v>
      </c>
      <c r="D6" s="171">
        <f t="shared" ref="D6:D35" si="0">C6/$C$36</f>
        <v>0.42452830188679247</v>
      </c>
      <c r="F6" s="208" t="str">
        <f>+'Reporte Anual'!$M73</f>
        <v>Supermercado</v>
      </c>
      <c r="G6" s="169">
        <f>+'Reporte Anual'!$O73</f>
        <v>0</v>
      </c>
      <c r="H6" s="171">
        <f t="shared" ref="H6:H35" si="1">G6/$G$36</f>
        <v>0</v>
      </c>
      <c r="J6" s="208" t="str">
        <f>+'Reporte Anual'!$B109</f>
        <v>Hipoteca</v>
      </c>
      <c r="K6" s="169">
        <f>+'Reporte Anual'!$D109</f>
        <v>9600</v>
      </c>
      <c r="L6" s="171">
        <f t="shared" ref="L6:L35" si="2">K6/$K$36</f>
        <v>0.66666666666666663</v>
      </c>
      <c r="N6" s="208" t="str">
        <f>+'Reporte Anual'!$M109</f>
        <v>Universidad</v>
      </c>
      <c r="O6" s="169">
        <f>+'Reporte Anual'!$O109</f>
        <v>1800</v>
      </c>
      <c r="P6" s="171">
        <f t="shared" ref="P6:P35" si="3">O6/$O$36</f>
        <v>0.2</v>
      </c>
    </row>
    <row r="7" spans="2:16">
      <c r="B7" s="208" t="str">
        <f>+'Reporte Anual'!B74</f>
        <v>Electricidad</v>
      </c>
      <c r="C7" s="169">
        <f>+'Reporte Anual'!C74</f>
        <v>1200</v>
      </c>
      <c r="D7" s="171">
        <f t="shared" si="0"/>
        <v>4.716981132075472E-2</v>
      </c>
      <c r="F7" s="208" t="str">
        <f>+'Reporte Anual'!$M74</f>
        <v>Domicilios</v>
      </c>
      <c r="G7" s="169">
        <f>+'Reporte Anual'!$O74</f>
        <v>2760</v>
      </c>
      <c r="H7" s="171">
        <f t="shared" si="1"/>
        <v>0.18699186991869918</v>
      </c>
      <c r="J7" s="208" t="str">
        <f>+'Reporte Anual'!$B110</f>
        <v>Tarjeta de Crédito</v>
      </c>
      <c r="K7" s="169">
        <f>+'Reporte Anual'!$D110</f>
        <v>1200</v>
      </c>
      <c r="L7" s="171">
        <f t="shared" si="2"/>
        <v>8.3333333333333329E-2</v>
      </c>
      <c r="N7" s="208" t="str">
        <f>+'Reporte Anual'!$M110</f>
        <v>Carro</v>
      </c>
      <c r="O7" s="169">
        <f>+'Reporte Anual'!$O110</f>
        <v>6000</v>
      </c>
      <c r="P7" s="171">
        <f t="shared" si="3"/>
        <v>0.66666666666666663</v>
      </c>
    </row>
    <row r="8" spans="2:16">
      <c r="B8" s="208" t="str">
        <f>+'Reporte Anual'!B75</f>
        <v>Agua</v>
      </c>
      <c r="C8" s="169">
        <f>+'Reporte Anual'!C75</f>
        <v>720</v>
      </c>
      <c r="D8" s="171">
        <f t="shared" si="0"/>
        <v>2.8301886792452831E-2</v>
      </c>
      <c r="F8" s="208" t="str">
        <f>+'Reporte Anual'!$M75</f>
        <v>Compras</v>
      </c>
      <c r="G8" s="169">
        <f>+'Reporte Anual'!$O75</f>
        <v>6360</v>
      </c>
      <c r="H8" s="171">
        <f t="shared" si="1"/>
        <v>0.43089430894308944</v>
      </c>
      <c r="J8" s="208" t="str">
        <f>+'Reporte Anual'!$B111</f>
        <v>Prestamo Universidad</v>
      </c>
      <c r="K8" s="169">
        <f>+'Reporte Anual'!$D111</f>
        <v>3600</v>
      </c>
      <c r="L8" s="171">
        <f t="shared" si="2"/>
        <v>0.25</v>
      </c>
      <c r="N8" s="208" t="str">
        <f>+'Reporte Anual'!$M111</f>
        <v>Vacaciones</v>
      </c>
      <c r="O8" s="169">
        <f>+'Reporte Anual'!$O111</f>
        <v>1200</v>
      </c>
      <c r="P8" s="171">
        <f t="shared" si="3"/>
        <v>0.13333333333333333</v>
      </c>
    </row>
    <row r="9" spans="2:16">
      <c r="B9" s="208" t="str">
        <f>+'Reporte Anual'!B76</f>
        <v>Gas</v>
      </c>
      <c r="C9" s="169">
        <f>+'Reporte Anual'!C76</f>
        <v>1440</v>
      </c>
      <c r="D9" s="171">
        <f t="shared" si="0"/>
        <v>5.6603773584905662E-2</v>
      </c>
      <c r="F9" s="208" t="str">
        <f>+'Reporte Anual'!$M76</f>
        <v>Rappi</v>
      </c>
      <c r="G9" s="169">
        <f>+'Reporte Anual'!$O76</f>
        <v>0</v>
      </c>
      <c r="H9" s="171">
        <f t="shared" si="1"/>
        <v>0</v>
      </c>
      <c r="J9" s="208">
        <f>+'Reporte Anual'!$B112</f>
        <v>4</v>
      </c>
      <c r="K9" s="169">
        <f>+'Reporte Anual'!$D112</f>
        <v>0</v>
      </c>
      <c r="L9" s="171">
        <f t="shared" si="2"/>
        <v>0</v>
      </c>
      <c r="N9" s="208">
        <f>+'Reporte Anual'!$M112</f>
        <v>4</v>
      </c>
      <c r="O9" s="169">
        <f>+'Reporte Anual'!$O112</f>
        <v>0</v>
      </c>
      <c r="P9" s="171">
        <f t="shared" si="3"/>
        <v>0</v>
      </c>
    </row>
    <row r="10" spans="2:16">
      <c r="B10" s="208" t="str">
        <f>+'Reporte Anual'!B77</f>
        <v>Teléfono</v>
      </c>
      <c r="C10" s="169">
        <f>+'Reporte Anual'!C77</f>
        <v>840</v>
      </c>
      <c r="D10" s="171">
        <f t="shared" si="0"/>
        <v>3.3018867924528301E-2</v>
      </c>
      <c r="F10" s="208" t="str">
        <f>+'Reporte Anual'!$M77</f>
        <v>Bar</v>
      </c>
      <c r="G10" s="169">
        <f>+'Reporte Anual'!$O77</f>
        <v>1440</v>
      </c>
      <c r="H10" s="171">
        <f t="shared" si="1"/>
        <v>9.7560975609756101E-2</v>
      </c>
      <c r="J10" s="208">
        <f>+'Reporte Anual'!$B113</f>
        <v>5</v>
      </c>
      <c r="K10" s="169">
        <f>+'Reporte Anual'!$D113</f>
        <v>0</v>
      </c>
      <c r="L10" s="171">
        <f t="shared" si="2"/>
        <v>0</v>
      </c>
      <c r="N10" s="208">
        <f>+'Reporte Anual'!$M113</f>
        <v>5</v>
      </c>
      <c r="O10" s="169">
        <f>+'Reporte Anual'!$O113</f>
        <v>0</v>
      </c>
      <c r="P10" s="171">
        <f t="shared" si="3"/>
        <v>0</v>
      </c>
    </row>
    <row r="11" spans="2:16">
      <c r="B11" s="208" t="str">
        <f>+'Reporte Anual'!B78</f>
        <v>Internet</v>
      </c>
      <c r="C11" s="169">
        <f>+'Reporte Anual'!C78</f>
        <v>600</v>
      </c>
      <c r="D11" s="171">
        <f t="shared" si="0"/>
        <v>2.358490566037736E-2</v>
      </c>
      <c r="F11" s="208" t="str">
        <f>+'Reporte Anual'!$M78</f>
        <v>Salud</v>
      </c>
      <c r="G11" s="169">
        <f>+'Reporte Anual'!$O78</f>
        <v>480</v>
      </c>
      <c r="H11" s="171">
        <f t="shared" si="1"/>
        <v>3.2520325203252036E-2</v>
      </c>
      <c r="J11" s="208">
        <f>+'Reporte Anual'!$B114</f>
        <v>6</v>
      </c>
      <c r="K11" s="169">
        <f>+'Reporte Anual'!$D114</f>
        <v>0</v>
      </c>
      <c r="L11" s="171">
        <f t="shared" si="2"/>
        <v>0</v>
      </c>
      <c r="N11" s="208">
        <f>+'Reporte Anual'!$M114</f>
        <v>6</v>
      </c>
      <c r="O11" s="169">
        <f>+'Reporte Anual'!$O114</f>
        <v>0</v>
      </c>
      <c r="P11" s="171">
        <f t="shared" si="3"/>
        <v>0</v>
      </c>
    </row>
    <row r="12" spans="2:16">
      <c r="B12" s="208" t="str">
        <f>+'Reporte Anual'!B79</f>
        <v>Gimnasio</v>
      </c>
      <c r="C12" s="169">
        <f>+'Reporte Anual'!C79</f>
        <v>720</v>
      </c>
      <c r="D12" s="171">
        <f t="shared" si="0"/>
        <v>2.8301886792452831E-2</v>
      </c>
      <c r="F12" s="208" t="str">
        <f>+'Reporte Anual'!$M79</f>
        <v>Entretenimiento</v>
      </c>
      <c r="G12" s="169">
        <f>+'Reporte Anual'!$O79</f>
        <v>2160</v>
      </c>
      <c r="H12" s="171">
        <f t="shared" si="1"/>
        <v>0.14634146341463414</v>
      </c>
      <c r="J12" s="208">
        <f>+'Reporte Anual'!$B115</f>
        <v>7</v>
      </c>
      <c r="K12" s="169">
        <f>+'Reporte Anual'!$D115</f>
        <v>0</v>
      </c>
      <c r="L12" s="171">
        <f t="shared" si="2"/>
        <v>0</v>
      </c>
      <c r="N12" s="208">
        <f>+'Reporte Anual'!$M115</f>
        <v>7</v>
      </c>
      <c r="O12" s="169">
        <f>+'Reporte Anual'!$O115</f>
        <v>0</v>
      </c>
      <c r="P12" s="171">
        <f t="shared" si="3"/>
        <v>0</v>
      </c>
    </row>
    <row r="13" spans="2:16">
      <c r="B13" s="208" t="str">
        <f>+'Reporte Anual'!B80</f>
        <v>Seguro Carro</v>
      </c>
      <c r="C13" s="169">
        <f>+'Reporte Anual'!C80</f>
        <v>960</v>
      </c>
      <c r="D13" s="171">
        <f t="shared" si="0"/>
        <v>3.7735849056603772E-2</v>
      </c>
      <c r="F13" s="208" t="str">
        <f>+'Reporte Anual'!$M80</f>
        <v>Cine</v>
      </c>
      <c r="G13" s="169">
        <f>+'Reporte Anual'!$O80</f>
        <v>960</v>
      </c>
      <c r="H13" s="171">
        <f t="shared" si="1"/>
        <v>6.5040650406504072E-2</v>
      </c>
      <c r="J13" s="208">
        <f>+'Reporte Anual'!$B116</f>
        <v>8</v>
      </c>
      <c r="K13" s="169">
        <f>+'Reporte Anual'!$D116</f>
        <v>0</v>
      </c>
      <c r="L13" s="171">
        <f t="shared" si="2"/>
        <v>0</v>
      </c>
      <c r="N13" s="208">
        <f>+'Reporte Anual'!$M116</f>
        <v>8</v>
      </c>
      <c r="O13" s="169">
        <f>+'Reporte Anual'!$O116</f>
        <v>0</v>
      </c>
      <c r="P13" s="171">
        <f t="shared" si="3"/>
        <v>0</v>
      </c>
    </row>
    <row r="14" spans="2:16">
      <c r="B14" s="208">
        <f>+'Reporte Anual'!B81</f>
        <v>9</v>
      </c>
      <c r="C14" s="169">
        <f>+'Reporte Anual'!C81</f>
        <v>1440</v>
      </c>
      <c r="D14" s="171">
        <f t="shared" si="0"/>
        <v>5.6603773584905662E-2</v>
      </c>
      <c r="F14" s="208" t="str">
        <f>+'Reporte Anual'!$M81</f>
        <v>Casa</v>
      </c>
      <c r="G14" s="169">
        <f>+'Reporte Anual'!$O81</f>
        <v>600</v>
      </c>
      <c r="H14" s="171">
        <f t="shared" si="1"/>
        <v>4.065040650406504E-2</v>
      </c>
      <c r="J14" s="208">
        <f>+'Reporte Anual'!$B117</f>
        <v>9</v>
      </c>
      <c r="K14" s="169">
        <f>+'Reporte Anual'!$D117</f>
        <v>0</v>
      </c>
      <c r="L14" s="171">
        <f t="shared" si="2"/>
        <v>0</v>
      </c>
      <c r="N14" s="208">
        <f>+'Reporte Anual'!$M117</f>
        <v>9</v>
      </c>
      <c r="O14" s="169">
        <f>+'Reporte Anual'!$O117</f>
        <v>0</v>
      </c>
      <c r="P14" s="171">
        <f t="shared" si="3"/>
        <v>0</v>
      </c>
    </row>
    <row r="15" spans="2:16">
      <c r="B15" s="208">
        <f>+'Reporte Anual'!B82</f>
        <v>10</v>
      </c>
      <c r="C15" s="169">
        <f>+'Reporte Anual'!C82</f>
        <v>840</v>
      </c>
      <c r="D15" s="171">
        <f t="shared" si="0"/>
        <v>3.3018867924528301E-2</v>
      </c>
      <c r="F15" s="208">
        <f>+'Reporte Anual'!$M82</f>
        <v>10</v>
      </c>
      <c r="G15" s="169">
        <f>+'Reporte Anual'!$O82</f>
        <v>0</v>
      </c>
      <c r="H15" s="171">
        <f t="shared" si="1"/>
        <v>0</v>
      </c>
      <c r="J15" s="208">
        <f>+'Reporte Anual'!$B118</f>
        <v>10</v>
      </c>
      <c r="K15" s="169">
        <f>+'Reporte Anual'!$D118</f>
        <v>0</v>
      </c>
      <c r="L15" s="171">
        <f t="shared" si="2"/>
        <v>0</v>
      </c>
      <c r="N15" s="208">
        <f>+'Reporte Anual'!$M118</f>
        <v>10</v>
      </c>
      <c r="O15" s="169">
        <f>+'Reporte Anual'!$O118</f>
        <v>0</v>
      </c>
      <c r="P15" s="171">
        <f t="shared" si="3"/>
        <v>0</v>
      </c>
    </row>
    <row r="16" spans="2:16">
      <c r="B16" s="208">
        <f>+'Reporte Anual'!B83</f>
        <v>11</v>
      </c>
      <c r="C16" s="169">
        <f>+'Reporte Anual'!C83</f>
        <v>600</v>
      </c>
      <c r="D16" s="171">
        <f t="shared" si="0"/>
        <v>2.358490566037736E-2</v>
      </c>
      <c r="F16" s="208">
        <f>+'Reporte Anual'!$M83</f>
        <v>11</v>
      </c>
      <c r="G16" s="169">
        <f>+'Reporte Anual'!$O83</f>
        <v>0</v>
      </c>
      <c r="H16" s="171">
        <f t="shared" si="1"/>
        <v>0</v>
      </c>
      <c r="J16" s="208">
        <f>+'Reporte Anual'!$B119</f>
        <v>11</v>
      </c>
      <c r="K16" s="169">
        <f>+'Reporte Anual'!$D119</f>
        <v>0</v>
      </c>
      <c r="L16" s="171">
        <f t="shared" si="2"/>
        <v>0</v>
      </c>
      <c r="N16" s="208">
        <f>+'Reporte Anual'!$M119</f>
        <v>11</v>
      </c>
      <c r="O16" s="169">
        <f>+'Reporte Anual'!$O119</f>
        <v>0</v>
      </c>
      <c r="P16" s="171">
        <f t="shared" si="3"/>
        <v>0</v>
      </c>
    </row>
    <row r="17" spans="2:16">
      <c r="B17" s="208">
        <f>+'Reporte Anual'!B84</f>
        <v>12</v>
      </c>
      <c r="C17" s="169">
        <f>+'Reporte Anual'!C84</f>
        <v>720</v>
      </c>
      <c r="D17" s="171">
        <f t="shared" si="0"/>
        <v>2.8301886792452831E-2</v>
      </c>
      <c r="F17" s="208">
        <f>+'Reporte Anual'!$M84</f>
        <v>12</v>
      </c>
      <c r="G17" s="169">
        <f>+'Reporte Anual'!$O84</f>
        <v>0</v>
      </c>
      <c r="H17" s="171">
        <f t="shared" si="1"/>
        <v>0</v>
      </c>
      <c r="J17" s="208">
        <f>+'Reporte Anual'!$B120</f>
        <v>12</v>
      </c>
      <c r="K17" s="169">
        <f>+'Reporte Anual'!$D120</f>
        <v>0</v>
      </c>
      <c r="L17" s="171">
        <f t="shared" si="2"/>
        <v>0</v>
      </c>
      <c r="N17" s="208">
        <f>+'Reporte Anual'!$M120</f>
        <v>12</v>
      </c>
      <c r="O17" s="169">
        <f>+'Reporte Anual'!$O120</f>
        <v>0</v>
      </c>
      <c r="P17" s="171">
        <f t="shared" si="3"/>
        <v>0</v>
      </c>
    </row>
    <row r="18" spans="2:16">
      <c r="B18" s="208">
        <f>+'Reporte Anual'!B85</f>
        <v>13</v>
      </c>
      <c r="C18" s="169">
        <f>+'Reporte Anual'!C85</f>
        <v>960</v>
      </c>
      <c r="D18" s="171">
        <f t="shared" si="0"/>
        <v>3.7735849056603772E-2</v>
      </c>
      <c r="F18" s="208">
        <f>+'Reporte Anual'!$M85</f>
        <v>13</v>
      </c>
      <c r="G18" s="169">
        <f>+'Reporte Anual'!$O85</f>
        <v>0</v>
      </c>
      <c r="H18" s="171">
        <f t="shared" si="1"/>
        <v>0</v>
      </c>
      <c r="J18" s="208">
        <f>+'Reporte Anual'!$B121</f>
        <v>13</v>
      </c>
      <c r="K18" s="169">
        <f>+'Reporte Anual'!$D121</f>
        <v>0</v>
      </c>
      <c r="L18" s="171">
        <f t="shared" si="2"/>
        <v>0</v>
      </c>
      <c r="N18" s="208">
        <f>+'Reporte Anual'!$M121</f>
        <v>13</v>
      </c>
      <c r="O18" s="169">
        <f>+'Reporte Anual'!$O121</f>
        <v>0</v>
      </c>
      <c r="P18" s="171">
        <f t="shared" si="3"/>
        <v>0</v>
      </c>
    </row>
    <row r="19" spans="2:16">
      <c r="B19" s="208">
        <f>+'Reporte Anual'!B86</f>
        <v>14</v>
      </c>
      <c r="C19" s="169">
        <f>+'Reporte Anual'!C86</f>
        <v>1440</v>
      </c>
      <c r="D19" s="171">
        <f t="shared" si="0"/>
        <v>5.6603773584905662E-2</v>
      </c>
      <c r="F19" s="208">
        <f>+'Reporte Anual'!$M86</f>
        <v>14</v>
      </c>
      <c r="G19" s="169">
        <f>+'Reporte Anual'!$O86</f>
        <v>0</v>
      </c>
      <c r="H19" s="171">
        <f t="shared" si="1"/>
        <v>0</v>
      </c>
      <c r="J19" s="208">
        <f>+'Reporte Anual'!$B122</f>
        <v>14</v>
      </c>
      <c r="K19" s="169">
        <f>+'Reporte Anual'!$D122</f>
        <v>0</v>
      </c>
      <c r="L19" s="171">
        <f t="shared" si="2"/>
        <v>0</v>
      </c>
      <c r="N19" s="208">
        <f>+'Reporte Anual'!$M122</f>
        <v>14</v>
      </c>
      <c r="O19" s="169">
        <f>+'Reporte Anual'!$O122</f>
        <v>0</v>
      </c>
      <c r="P19" s="171">
        <f t="shared" si="3"/>
        <v>0</v>
      </c>
    </row>
    <row r="20" spans="2:16">
      <c r="B20" s="208">
        <f>+'Reporte Anual'!B87</f>
        <v>15</v>
      </c>
      <c r="C20" s="169">
        <f>+'Reporte Anual'!C87</f>
        <v>840</v>
      </c>
      <c r="D20" s="171">
        <f t="shared" si="0"/>
        <v>3.3018867924528301E-2</v>
      </c>
      <c r="F20" s="208">
        <f>+'Reporte Anual'!$M87</f>
        <v>15</v>
      </c>
      <c r="G20" s="169">
        <f>+'Reporte Anual'!$O87</f>
        <v>0</v>
      </c>
      <c r="H20" s="171">
        <f t="shared" si="1"/>
        <v>0</v>
      </c>
      <c r="J20" s="208">
        <f>+'Reporte Anual'!$B123</f>
        <v>15</v>
      </c>
      <c r="K20" s="169">
        <f>+'Reporte Anual'!$D123</f>
        <v>0</v>
      </c>
      <c r="L20" s="171">
        <f t="shared" si="2"/>
        <v>0</v>
      </c>
      <c r="N20" s="208">
        <f>+'Reporte Anual'!$M123</f>
        <v>15</v>
      </c>
      <c r="O20" s="169">
        <f>+'Reporte Anual'!$O123</f>
        <v>0</v>
      </c>
      <c r="P20" s="171">
        <f t="shared" si="3"/>
        <v>0</v>
      </c>
    </row>
    <row r="21" spans="2:16">
      <c r="B21" s="208">
        <f>+'Reporte Anual'!B88</f>
        <v>16</v>
      </c>
      <c r="C21" s="169">
        <f>+'Reporte Anual'!C88</f>
        <v>600</v>
      </c>
      <c r="D21" s="171">
        <f t="shared" si="0"/>
        <v>2.358490566037736E-2</v>
      </c>
      <c r="F21" s="208">
        <f>+'Reporte Anual'!$M88</f>
        <v>16</v>
      </c>
      <c r="G21" s="169">
        <f>+'Reporte Anual'!$O88</f>
        <v>0</v>
      </c>
      <c r="H21" s="171">
        <f t="shared" si="1"/>
        <v>0</v>
      </c>
      <c r="J21" s="208">
        <f>+'Reporte Anual'!$B124</f>
        <v>16</v>
      </c>
      <c r="K21" s="169">
        <f>+'Reporte Anual'!$D124</f>
        <v>0</v>
      </c>
      <c r="L21" s="171">
        <f t="shared" si="2"/>
        <v>0</v>
      </c>
      <c r="N21" s="208">
        <f>+'Reporte Anual'!$M124</f>
        <v>16</v>
      </c>
      <c r="O21" s="169">
        <f>+'Reporte Anual'!$O124</f>
        <v>0</v>
      </c>
      <c r="P21" s="171">
        <f t="shared" si="3"/>
        <v>0</v>
      </c>
    </row>
    <row r="22" spans="2:16">
      <c r="B22" s="208">
        <f>+'Reporte Anual'!B89</f>
        <v>17</v>
      </c>
      <c r="C22" s="169">
        <f>+'Reporte Anual'!C89</f>
        <v>720</v>
      </c>
      <c r="D22" s="171">
        <f t="shared" si="0"/>
        <v>2.8301886792452831E-2</v>
      </c>
      <c r="F22" s="208">
        <f>+'Reporte Anual'!$M89</f>
        <v>17</v>
      </c>
      <c r="G22" s="169">
        <f>+'Reporte Anual'!$O89</f>
        <v>0</v>
      </c>
      <c r="H22" s="171">
        <f t="shared" si="1"/>
        <v>0</v>
      </c>
      <c r="J22" s="208">
        <f>+'Reporte Anual'!$B125</f>
        <v>17</v>
      </c>
      <c r="K22" s="169">
        <f>+'Reporte Anual'!$D125</f>
        <v>0</v>
      </c>
      <c r="L22" s="171">
        <f t="shared" si="2"/>
        <v>0</v>
      </c>
      <c r="N22" s="208">
        <f>+'Reporte Anual'!$M125</f>
        <v>17</v>
      </c>
      <c r="O22" s="169">
        <f>+'Reporte Anual'!$O125</f>
        <v>0</v>
      </c>
      <c r="P22" s="171">
        <f t="shared" si="3"/>
        <v>0</v>
      </c>
    </row>
    <row r="23" spans="2:16">
      <c r="B23" s="208">
        <f>+'Reporte Anual'!B90</f>
        <v>18</v>
      </c>
      <c r="C23" s="169">
        <f>+'Reporte Anual'!C90</f>
        <v>0</v>
      </c>
      <c r="D23" s="171">
        <f t="shared" si="0"/>
        <v>0</v>
      </c>
      <c r="F23" s="208">
        <f>+'Reporte Anual'!$M90</f>
        <v>18</v>
      </c>
      <c r="G23" s="169">
        <f>+'Reporte Anual'!$O90</f>
        <v>0</v>
      </c>
      <c r="H23" s="171">
        <f t="shared" si="1"/>
        <v>0</v>
      </c>
      <c r="J23" s="208">
        <f>+'Reporte Anual'!$B126</f>
        <v>18</v>
      </c>
      <c r="K23" s="169">
        <f>+'Reporte Anual'!$D126</f>
        <v>0</v>
      </c>
      <c r="L23" s="171">
        <f t="shared" si="2"/>
        <v>0</v>
      </c>
      <c r="N23" s="208">
        <f>+'Reporte Anual'!$M126</f>
        <v>18</v>
      </c>
      <c r="O23" s="169">
        <f>+'Reporte Anual'!$O126</f>
        <v>0</v>
      </c>
      <c r="P23" s="171">
        <f t="shared" si="3"/>
        <v>0</v>
      </c>
    </row>
    <row r="24" spans="2:16">
      <c r="B24" s="208">
        <f>+'Reporte Anual'!B91</f>
        <v>19</v>
      </c>
      <c r="C24" s="169">
        <f>+'Reporte Anual'!C91</f>
        <v>0</v>
      </c>
      <c r="D24" s="171">
        <f t="shared" si="0"/>
        <v>0</v>
      </c>
      <c r="F24" s="208">
        <f>+'Reporte Anual'!$M91</f>
        <v>19</v>
      </c>
      <c r="G24" s="169">
        <f>+'Reporte Anual'!$O91</f>
        <v>0</v>
      </c>
      <c r="H24" s="171">
        <f t="shared" si="1"/>
        <v>0</v>
      </c>
      <c r="J24" s="208">
        <f>+'Reporte Anual'!$B127</f>
        <v>19</v>
      </c>
      <c r="K24" s="169">
        <f>+'Reporte Anual'!$D127</f>
        <v>0</v>
      </c>
      <c r="L24" s="171">
        <f t="shared" si="2"/>
        <v>0</v>
      </c>
      <c r="N24" s="208">
        <f>+'Reporte Anual'!$M127</f>
        <v>19</v>
      </c>
      <c r="O24" s="169">
        <f>+'Reporte Anual'!$O127</f>
        <v>0</v>
      </c>
      <c r="P24" s="171">
        <f t="shared" si="3"/>
        <v>0</v>
      </c>
    </row>
    <row r="25" spans="2:16">
      <c r="B25" s="208">
        <f>+'Reporte Anual'!B92</f>
        <v>20</v>
      </c>
      <c r="C25" s="169">
        <f>+'Reporte Anual'!C92</f>
        <v>0</v>
      </c>
      <c r="D25" s="171">
        <f t="shared" si="0"/>
        <v>0</v>
      </c>
      <c r="F25" s="208">
        <f>+'Reporte Anual'!$M92</f>
        <v>20</v>
      </c>
      <c r="G25" s="169">
        <f>+'Reporte Anual'!$O92</f>
        <v>0</v>
      </c>
      <c r="H25" s="171">
        <f t="shared" si="1"/>
        <v>0</v>
      </c>
      <c r="J25" s="208">
        <f>+'Reporte Anual'!$B128</f>
        <v>20</v>
      </c>
      <c r="K25" s="169">
        <f>+'Reporte Anual'!$D128</f>
        <v>0</v>
      </c>
      <c r="L25" s="171">
        <f t="shared" si="2"/>
        <v>0</v>
      </c>
      <c r="N25" s="208">
        <f>+'Reporte Anual'!$M128</f>
        <v>20</v>
      </c>
      <c r="O25" s="169">
        <f>+'Reporte Anual'!$O128</f>
        <v>0</v>
      </c>
      <c r="P25" s="171">
        <f t="shared" si="3"/>
        <v>0</v>
      </c>
    </row>
    <row r="26" spans="2:16">
      <c r="B26" s="208">
        <f>+'Reporte Anual'!B93</f>
        <v>21</v>
      </c>
      <c r="C26" s="169">
        <f>+'Reporte Anual'!C93</f>
        <v>0</v>
      </c>
      <c r="D26" s="171">
        <f t="shared" si="0"/>
        <v>0</v>
      </c>
      <c r="F26" s="208">
        <f>+'Reporte Anual'!$M93</f>
        <v>21</v>
      </c>
      <c r="G26" s="169">
        <f>+'Reporte Anual'!$O93</f>
        <v>0</v>
      </c>
      <c r="H26" s="171">
        <f t="shared" si="1"/>
        <v>0</v>
      </c>
      <c r="J26" s="208">
        <f>+'Reporte Anual'!$B129</f>
        <v>21</v>
      </c>
      <c r="K26" s="169">
        <f>+'Reporte Anual'!$D129</f>
        <v>0</v>
      </c>
      <c r="L26" s="171">
        <f t="shared" si="2"/>
        <v>0</v>
      </c>
      <c r="N26" s="208">
        <f>+'Reporte Anual'!$M129</f>
        <v>21</v>
      </c>
      <c r="O26" s="169">
        <f>+'Reporte Anual'!$O129</f>
        <v>0</v>
      </c>
      <c r="P26" s="171">
        <f t="shared" si="3"/>
        <v>0</v>
      </c>
    </row>
    <row r="27" spans="2:16">
      <c r="B27" s="208">
        <f>+'Reporte Anual'!B94</f>
        <v>22</v>
      </c>
      <c r="C27" s="169">
        <f>+'Reporte Anual'!C94</f>
        <v>0</v>
      </c>
      <c r="D27" s="171">
        <f t="shared" si="0"/>
        <v>0</v>
      </c>
      <c r="F27" s="208">
        <f>+'Reporte Anual'!$M94</f>
        <v>22</v>
      </c>
      <c r="G27" s="169">
        <f>+'Reporte Anual'!$O94</f>
        <v>0</v>
      </c>
      <c r="H27" s="171">
        <f t="shared" si="1"/>
        <v>0</v>
      </c>
      <c r="J27" s="208">
        <f>+'Reporte Anual'!$B130</f>
        <v>22</v>
      </c>
      <c r="K27" s="169">
        <f>+'Reporte Anual'!$D130</f>
        <v>0</v>
      </c>
      <c r="L27" s="171">
        <f t="shared" si="2"/>
        <v>0</v>
      </c>
      <c r="N27" s="208">
        <f>+'Reporte Anual'!$M130</f>
        <v>22</v>
      </c>
      <c r="O27" s="169">
        <f>+'Reporte Anual'!$O130</f>
        <v>0</v>
      </c>
      <c r="P27" s="171">
        <f t="shared" si="3"/>
        <v>0</v>
      </c>
    </row>
    <row r="28" spans="2:16">
      <c r="B28" s="208">
        <f>+'Reporte Anual'!B95</f>
        <v>23</v>
      </c>
      <c r="C28" s="169">
        <f>+'Reporte Anual'!C95</f>
        <v>0</v>
      </c>
      <c r="D28" s="171">
        <f t="shared" si="0"/>
        <v>0</v>
      </c>
      <c r="F28" s="208">
        <f>+'Reporte Anual'!$M95</f>
        <v>23</v>
      </c>
      <c r="G28" s="169">
        <f>+'Reporte Anual'!$O95</f>
        <v>0</v>
      </c>
      <c r="H28" s="171">
        <f t="shared" si="1"/>
        <v>0</v>
      </c>
      <c r="J28" s="208">
        <f>+'Reporte Anual'!$B131</f>
        <v>23</v>
      </c>
      <c r="K28" s="169">
        <f>+'Reporte Anual'!$D131</f>
        <v>0</v>
      </c>
      <c r="L28" s="171">
        <f t="shared" si="2"/>
        <v>0</v>
      </c>
      <c r="N28" s="208">
        <f>+'Reporte Anual'!$M131</f>
        <v>23</v>
      </c>
      <c r="O28" s="169">
        <f>+'Reporte Anual'!$O131</f>
        <v>0</v>
      </c>
      <c r="P28" s="171">
        <f t="shared" si="3"/>
        <v>0</v>
      </c>
    </row>
    <row r="29" spans="2:16">
      <c r="B29" s="208">
        <f>+'Reporte Anual'!B96</f>
        <v>24</v>
      </c>
      <c r="C29" s="169">
        <f>+'Reporte Anual'!C96</f>
        <v>0</v>
      </c>
      <c r="D29" s="171">
        <f t="shared" si="0"/>
        <v>0</v>
      </c>
      <c r="F29" s="208">
        <f>+'Reporte Anual'!$M96</f>
        <v>24</v>
      </c>
      <c r="G29" s="169">
        <f>+'Reporte Anual'!$O96</f>
        <v>0</v>
      </c>
      <c r="H29" s="171">
        <f t="shared" si="1"/>
        <v>0</v>
      </c>
      <c r="J29" s="208">
        <f>+'Reporte Anual'!$B132</f>
        <v>24</v>
      </c>
      <c r="K29" s="169">
        <f>+'Reporte Anual'!$D132</f>
        <v>0</v>
      </c>
      <c r="L29" s="171">
        <f t="shared" si="2"/>
        <v>0</v>
      </c>
      <c r="N29" s="208">
        <f>+'Reporte Anual'!$M132</f>
        <v>24</v>
      </c>
      <c r="O29" s="169">
        <f>+'Reporte Anual'!$O132</f>
        <v>0</v>
      </c>
      <c r="P29" s="171">
        <f t="shared" si="3"/>
        <v>0</v>
      </c>
    </row>
    <row r="30" spans="2:16">
      <c r="B30" s="208">
        <f>+'Reporte Anual'!B97</f>
        <v>25</v>
      </c>
      <c r="C30" s="169">
        <f>+'Reporte Anual'!C97</f>
        <v>0</v>
      </c>
      <c r="D30" s="171">
        <f t="shared" si="0"/>
        <v>0</v>
      </c>
      <c r="F30" s="208">
        <f>+'Reporte Anual'!$M97</f>
        <v>25</v>
      </c>
      <c r="G30" s="169">
        <f>+'Reporte Anual'!$O97</f>
        <v>0</v>
      </c>
      <c r="H30" s="171">
        <f t="shared" si="1"/>
        <v>0</v>
      </c>
      <c r="J30" s="208">
        <f>+'Reporte Anual'!$B133</f>
        <v>25</v>
      </c>
      <c r="K30" s="169">
        <f>+'Reporte Anual'!$D133</f>
        <v>0</v>
      </c>
      <c r="L30" s="171">
        <f t="shared" si="2"/>
        <v>0</v>
      </c>
      <c r="N30" s="208">
        <f>+'Reporte Anual'!$M133</f>
        <v>25</v>
      </c>
      <c r="O30" s="169">
        <f>+'Reporte Anual'!$O133</f>
        <v>0</v>
      </c>
      <c r="P30" s="171">
        <f t="shared" si="3"/>
        <v>0</v>
      </c>
    </row>
    <row r="31" spans="2:16">
      <c r="B31" s="208">
        <f>+'Reporte Anual'!B98</f>
        <v>26</v>
      </c>
      <c r="C31" s="169">
        <f>+'Reporte Anual'!C98</f>
        <v>0</v>
      </c>
      <c r="D31" s="171">
        <f t="shared" si="0"/>
        <v>0</v>
      </c>
      <c r="F31" s="208">
        <f>+'Reporte Anual'!$M98</f>
        <v>26</v>
      </c>
      <c r="G31" s="169">
        <f>+'Reporte Anual'!$O98</f>
        <v>0</v>
      </c>
      <c r="H31" s="171">
        <f t="shared" si="1"/>
        <v>0</v>
      </c>
      <c r="J31" s="208">
        <f>+'Reporte Anual'!$B134</f>
        <v>26</v>
      </c>
      <c r="K31" s="169">
        <f>+'Reporte Anual'!$D134</f>
        <v>0</v>
      </c>
      <c r="L31" s="171">
        <f t="shared" si="2"/>
        <v>0</v>
      </c>
      <c r="N31" s="208">
        <f>+'Reporte Anual'!$M134</f>
        <v>26</v>
      </c>
      <c r="O31" s="169">
        <f>+'Reporte Anual'!$O134</f>
        <v>0</v>
      </c>
      <c r="P31" s="171">
        <f t="shared" si="3"/>
        <v>0</v>
      </c>
    </row>
    <row r="32" spans="2:16">
      <c r="B32" s="208">
        <f>+'Reporte Anual'!B99</f>
        <v>27</v>
      </c>
      <c r="C32" s="169">
        <f>+'Reporte Anual'!C99</f>
        <v>0</v>
      </c>
      <c r="D32" s="171">
        <f t="shared" si="0"/>
        <v>0</v>
      </c>
      <c r="F32" s="208">
        <f>+'Reporte Anual'!$M99</f>
        <v>27</v>
      </c>
      <c r="G32" s="169">
        <f>+'Reporte Anual'!$O99</f>
        <v>0</v>
      </c>
      <c r="H32" s="171">
        <f t="shared" si="1"/>
        <v>0</v>
      </c>
      <c r="J32" s="208">
        <f>+'Reporte Anual'!$B135</f>
        <v>27</v>
      </c>
      <c r="K32" s="169">
        <f>+'Reporte Anual'!$D135</f>
        <v>0</v>
      </c>
      <c r="L32" s="171">
        <f t="shared" si="2"/>
        <v>0</v>
      </c>
      <c r="N32" s="208">
        <f>+'Reporte Anual'!$M135</f>
        <v>27</v>
      </c>
      <c r="O32" s="169">
        <f>+'Reporte Anual'!$O135</f>
        <v>0</v>
      </c>
      <c r="P32" s="171">
        <f t="shared" si="3"/>
        <v>0</v>
      </c>
    </row>
    <row r="33" spans="2:16">
      <c r="B33" s="208">
        <f>+'Reporte Anual'!B100</f>
        <v>28</v>
      </c>
      <c r="C33" s="169">
        <f>+'Reporte Anual'!C100</f>
        <v>0</v>
      </c>
      <c r="D33" s="171">
        <f t="shared" si="0"/>
        <v>0</v>
      </c>
      <c r="F33" s="208">
        <f>+'Reporte Anual'!$M100</f>
        <v>28</v>
      </c>
      <c r="G33" s="169">
        <f>+'Reporte Anual'!$O100</f>
        <v>0</v>
      </c>
      <c r="H33" s="171">
        <f t="shared" si="1"/>
        <v>0</v>
      </c>
      <c r="J33" s="208">
        <f>+'Reporte Anual'!$B136</f>
        <v>28</v>
      </c>
      <c r="K33" s="169">
        <f>+'Reporte Anual'!$D136</f>
        <v>0</v>
      </c>
      <c r="L33" s="171">
        <f t="shared" si="2"/>
        <v>0</v>
      </c>
      <c r="N33" s="208">
        <f>+'Reporte Anual'!$M136</f>
        <v>28</v>
      </c>
      <c r="O33" s="169">
        <f>+'Reporte Anual'!$O136</f>
        <v>0</v>
      </c>
      <c r="P33" s="171">
        <f t="shared" si="3"/>
        <v>0</v>
      </c>
    </row>
    <row r="34" spans="2:16">
      <c r="B34" s="208">
        <f>+'Reporte Anual'!B101</f>
        <v>29</v>
      </c>
      <c r="C34" s="169">
        <f>+'Reporte Anual'!C101</f>
        <v>0</v>
      </c>
      <c r="D34" s="171">
        <f t="shared" si="0"/>
        <v>0</v>
      </c>
      <c r="F34" s="208">
        <f>+'Reporte Anual'!$M101</f>
        <v>29</v>
      </c>
      <c r="G34" s="169">
        <f>+'Reporte Anual'!$O101</f>
        <v>0</v>
      </c>
      <c r="H34" s="171">
        <f t="shared" si="1"/>
        <v>0</v>
      </c>
      <c r="J34" s="208">
        <f>+'Reporte Anual'!$B137</f>
        <v>29</v>
      </c>
      <c r="K34" s="169">
        <f>+'Reporte Anual'!$D137</f>
        <v>0</v>
      </c>
      <c r="L34" s="171">
        <f t="shared" si="2"/>
        <v>0</v>
      </c>
      <c r="N34" s="208">
        <f>+'Reporte Anual'!$M137</f>
        <v>29</v>
      </c>
      <c r="O34" s="169">
        <f>+'Reporte Anual'!$O137</f>
        <v>0</v>
      </c>
      <c r="P34" s="171">
        <f t="shared" si="3"/>
        <v>0</v>
      </c>
    </row>
    <row r="35" spans="2:16">
      <c r="B35" s="208">
        <f>+'Reporte Anual'!B102</f>
        <v>30</v>
      </c>
      <c r="C35" s="169">
        <f>+'Reporte Anual'!C102</f>
        <v>0</v>
      </c>
      <c r="D35" s="171">
        <f t="shared" si="0"/>
        <v>0</v>
      </c>
      <c r="F35" s="208">
        <f>+'Reporte Anual'!$M102</f>
        <v>30</v>
      </c>
      <c r="G35" s="169">
        <f>+'Reporte Anual'!$O102</f>
        <v>0</v>
      </c>
      <c r="H35" s="171">
        <f t="shared" si="1"/>
        <v>0</v>
      </c>
      <c r="J35" s="208">
        <f>+'Reporte Anual'!$B138</f>
        <v>30</v>
      </c>
      <c r="K35" s="169">
        <f>+'Reporte Anual'!$D138</f>
        <v>0</v>
      </c>
      <c r="L35" s="171">
        <f t="shared" si="2"/>
        <v>0</v>
      </c>
      <c r="N35" s="208">
        <f>+'Reporte Anual'!$M138</f>
        <v>30</v>
      </c>
      <c r="O35" s="169">
        <f>+'Reporte Anual'!$O138</f>
        <v>0</v>
      </c>
      <c r="P35" s="171">
        <f t="shared" si="3"/>
        <v>0</v>
      </c>
    </row>
    <row r="36" spans="2:16">
      <c r="B36" s="170" t="s">
        <v>2</v>
      </c>
      <c r="C36" s="209">
        <f>SUM(C6:C35)</f>
        <v>25440</v>
      </c>
      <c r="D36" s="210">
        <f>SUM(D6:D35)</f>
        <v>1.0000000000000002</v>
      </c>
      <c r="F36" s="170" t="s">
        <v>2</v>
      </c>
      <c r="G36" s="209">
        <f>SUM(G6:G35)</f>
        <v>14760</v>
      </c>
      <c r="H36" s="210">
        <f>SUM(H6:H35)</f>
        <v>1</v>
      </c>
      <c r="J36" s="170" t="s">
        <v>2</v>
      </c>
      <c r="K36" s="209">
        <f>SUM(K6:K35)</f>
        <v>14400</v>
      </c>
      <c r="L36" s="210">
        <f>SUM(L6:L35)</f>
        <v>1</v>
      </c>
      <c r="N36" s="170" t="s">
        <v>2</v>
      </c>
      <c r="O36" s="209">
        <f>SUM(O6:O35)</f>
        <v>9000</v>
      </c>
      <c r="P36" s="210">
        <f>SUM(P6:P35)</f>
        <v>1</v>
      </c>
    </row>
    <row r="37" spans="2:16">
      <c r="C37" s="161"/>
      <c r="D37" s="172"/>
    </row>
    <row r="39" spans="2:16">
      <c r="B39" s="168" t="str">
        <f>+'Reporte Anual'!$M$27</f>
        <v>DESCRIPCIÓN</v>
      </c>
      <c r="C39" s="168" t="str">
        <f>+'Reporte Anual'!$N$27</f>
        <v>Resumen de Ingresos</v>
      </c>
      <c r="D39" s="168" t="str">
        <f>+'Reporte Anual'!O27</f>
        <v>Facturas</v>
      </c>
      <c r="E39" s="168" t="str">
        <f>+'Reporte Anual'!P27</f>
        <v>Resumen de Gastos</v>
      </c>
      <c r="F39" s="168" t="str">
        <f>+'Reporte Anual'!Q27</f>
        <v>Deudas</v>
      </c>
      <c r="G39" s="168" t="str">
        <f>+'Reporte Anual'!R27</f>
        <v>Ahorro</v>
      </c>
    </row>
    <row r="40" spans="2:16">
      <c r="B40" s="170" t="str">
        <f>+'Reporte Anual'!$M28</f>
        <v>Enero</v>
      </c>
      <c r="C40" s="224">
        <f>+'Reporte Anual'!N28</f>
        <v>5900</v>
      </c>
      <c r="D40" s="224">
        <f>+'Reporte Anual'!O28</f>
        <v>2120</v>
      </c>
      <c r="E40" s="224">
        <f>+'Reporte Anual'!P28</f>
        <v>1230</v>
      </c>
      <c r="F40" s="224">
        <f>+'Reporte Anual'!Q28</f>
        <v>1200</v>
      </c>
      <c r="G40" s="224">
        <f>+'Reporte Anual'!R28</f>
        <v>750</v>
      </c>
      <c r="H40" s="161">
        <f>SUM(C40:G40)</f>
        <v>11200</v>
      </c>
    </row>
    <row r="41" spans="2:16">
      <c r="B41" s="170" t="str">
        <f>+'Reporte Anual'!$M29</f>
        <v>Febrero</v>
      </c>
      <c r="C41" s="224">
        <f>+'Reporte Anual'!N29</f>
        <v>5900</v>
      </c>
      <c r="D41" s="224">
        <f>+'Reporte Anual'!O29</f>
        <v>2120</v>
      </c>
      <c r="E41" s="224">
        <f>+'Reporte Anual'!P29</f>
        <v>1230</v>
      </c>
      <c r="F41" s="224">
        <f>+'Reporte Anual'!Q29</f>
        <v>1200</v>
      </c>
      <c r="G41" s="224">
        <f>+'Reporte Anual'!R29</f>
        <v>750</v>
      </c>
      <c r="H41" s="161">
        <f t="shared" ref="H41:H51" si="4">SUM(C41:G41)</f>
        <v>11200</v>
      </c>
    </row>
    <row r="42" spans="2:16">
      <c r="B42" s="170" t="str">
        <f>+'Reporte Anual'!$M30</f>
        <v>Marzo</v>
      </c>
      <c r="C42" s="224">
        <f>+'Reporte Anual'!N30</f>
        <v>5900</v>
      </c>
      <c r="D42" s="224">
        <f>+'Reporte Anual'!O30</f>
        <v>2120</v>
      </c>
      <c r="E42" s="224">
        <f>+'Reporte Anual'!P30</f>
        <v>1230</v>
      </c>
      <c r="F42" s="224">
        <f>+'Reporte Anual'!Q30</f>
        <v>1200</v>
      </c>
      <c r="G42" s="224">
        <f>+'Reporte Anual'!R30</f>
        <v>750</v>
      </c>
      <c r="H42" s="161">
        <f t="shared" si="4"/>
        <v>11200</v>
      </c>
    </row>
    <row r="43" spans="2:16">
      <c r="B43" s="170" t="str">
        <f>+'Reporte Anual'!$M31</f>
        <v>Abril</v>
      </c>
      <c r="C43" s="224">
        <f>+'Reporte Anual'!N31</f>
        <v>5900</v>
      </c>
      <c r="D43" s="224">
        <f>+'Reporte Anual'!O31</f>
        <v>2120</v>
      </c>
      <c r="E43" s="224">
        <f>+'Reporte Anual'!P31</f>
        <v>1230</v>
      </c>
      <c r="F43" s="224">
        <f>+'Reporte Anual'!Q31</f>
        <v>1200</v>
      </c>
      <c r="G43" s="224">
        <f>+'Reporte Anual'!R31</f>
        <v>750</v>
      </c>
      <c r="H43" s="161">
        <f t="shared" si="4"/>
        <v>11200</v>
      </c>
    </row>
    <row r="44" spans="2:16">
      <c r="B44" s="170" t="str">
        <f>+'Reporte Anual'!$M32</f>
        <v>Mayo</v>
      </c>
      <c r="C44" s="224">
        <f>+'Reporte Anual'!N32</f>
        <v>5900</v>
      </c>
      <c r="D44" s="224">
        <f>+'Reporte Anual'!O32</f>
        <v>2120</v>
      </c>
      <c r="E44" s="224">
        <f>+'Reporte Anual'!P32</f>
        <v>1230</v>
      </c>
      <c r="F44" s="224">
        <f>+'Reporte Anual'!Q32</f>
        <v>1200</v>
      </c>
      <c r="G44" s="224">
        <f>+'Reporte Anual'!R32</f>
        <v>750</v>
      </c>
      <c r="H44" s="161">
        <f t="shared" si="4"/>
        <v>11200</v>
      </c>
    </row>
    <row r="45" spans="2:16">
      <c r="B45" s="170" t="str">
        <f>+'Reporte Anual'!$M33</f>
        <v>Junio</v>
      </c>
      <c r="C45" s="224">
        <f>+'Reporte Anual'!N33</f>
        <v>5900</v>
      </c>
      <c r="D45" s="224">
        <f>+'Reporte Anual'!O33</f>
        <v>2120</v>
      </c>
      <c r="E45" s="224">
        <f>+'Reporte Anual'!P33</f>
        <v>1230</v>
      </c>
      <c r="F45" s="224">
        <f>+'Reporte Anual'!Q33</f>
        <v>1200</v>
      </c>
      <c r="G45" s="224">
        <f>+'Reporte Anual'!R33</f>
        <v>750</v>
      </c>
      <c r="H45" s="161">
        <f t="shared" si="4"/>
        <v>11200</v>
      </c>
    </row>
    <row r="46" spans="2:16">
      <c r="B46" s="170" t="str">
        <f>+'Reporte Anual'!$M34</f>
        <v>Julio</v>
      </c>
      <c r="C46" s="224">
        <f>+'Reporte Anual'!N34</f>
        <v>5900</v>
      </c>
      <c r="D46" s="224">
        <f>+'Reporte Anual'!O34</f>
        <v>2120</v>
      </c>
      <c r="E46" s="224">
        <f>+'Reporte Anual'!P34</f>
        <v>1230</v>
      </c>
      <c r="F46" s="224">
        <f>+'Reporte Anual'!Q34</f>
        <v>1200</v>
      </c>
      <c r="G46" s="224">
        <f>+'Reporte Anual'!R34</f>
        <v>750</v>
      </c>
      <c r="H46" s="161">
        <f t="shared" si="4"/>
        <v>11200</v>
      </c>
    </row>
    <row r="47" spans="2:16">
      <c r="B47" s="170" t="str">
        <f>+'Reporte Anual'!$M35</f>
        <v>Agosto</v>
      </c>
      <c r="C47" s="224">
        <f>+'Reporte Anual'!N35</f>
        <v>5900</v>
      </c>
      <c r="D47" s="224">
        <f>+'Reporte Anual'!O35</f>
        <v>2120</v>
      </c>
      <c r="E47" s="224">
        <f>+'Reporte Anual'!P35</f>
        <v>1230</v>
      </c>
      <c r="F47" s="224">
        <f>+'Reporte Anual'!Q35</f>
        <v>1200</v>
      </c>
      <c r="G47" s="224">
        <f>+'Reporte Anual'!R35</f>
        <v>750</v>
      </c>
      <c r="H47" s="161">
        <f t="shared" si="4"/>
        <v>11200</v>
      </c>
    </row>
    <row r="48" spans="2:16">
      <c r="B48" s="170" t="str">
        <f>+'Reporte Anual'!$M36</f>
        <v>Septiembre</v>
      </c>
      <c r="C48" s="224">
        <f>+'Reporte Anual'!N36</f>
        <v>5900</v>
      </c>
      <c r="D48" s="224">
        <f>+'Reporte Anual'!O36</f>
        <v>2120</v>
      </c>
      <c r="E48" s="224">
        <f>+'Reporte Anual'!P36</f>
        <v>1230</v>
      </c>
      <c r="F48" s="224">
        <f>+'Reporte Anual'!Q36</f>
        <v>1200</v>
      </c>
      <c r="G48" s="224">
        <f>+'Reporte Anual'!R36</f>
        <v>750</v>
      </c>
      <c r="H48" s="161">
        <f t="shared" si="4"/>
        <v>11200</v>
      </c>
    </row>
    <row r="49" spans="2:8">
      <c r="B49" s="170" t="str">
        <f>+'Reporte Anual'!$M37</f>
        <v>Octubre</v>
      </c>
      <c r="C49" s="224">
        <f>+'Reporte Anual'!N37</f>
        <v>5900</v>
      </c>
      <c r="D49" s="224">
        <f>+'Reporte Anual'!O37</f>
        <v>2120</v>
      </c>
      <c r="E49" s="224">
        <f>+'Reporte Anual'!P37</f>
        <v>1230</v>
      </c>
      <c r="F49" s="224">
        <f>+'Reporte Anual'!Q37</f>
        <v>1200</v>
      </c>
      <c r="G49" s="224">
        <f>+'Reporte Anual'!R37</f>
        <v>750</v>
      </c>
      <c r="H49" s="161">
        <f t="shared" si="4"/>
        <v>11200</v>
      </c>
    </row>
    <row r="50" spans="2:8">
      <c r="B50" s="170" t="str">
        <f>+'Reporte Anual'!$M38</f>
        <v>Noviembre</v>
      </c>
      <c r="C50" s="224">
        <f>+'Reporte Anual'!N38</f>
        <v>5900</v>
      </c>
      <c r="D50" s="224">
        <f>+'Reporte Anual'!O38</f>
        <v>2120</v>
      </c>
      <c r="E50" s="224">
        <f>+'Reporte Anual'!P38</f>
        <v>1230</v>
      </c>
      <c r="F50" s="224">
        <f>+'Reporte Anual'!Q38</f>
        <v>1200</v>
      </c>
      <c r="G50" s="224">
        <f>+'Reporte Anual'!R38</f>
        <v>750</v>
      </c>
      <c r="H50" s="161">
        <f t="shared" si="4"/>
        <v>11200</v>
      </c>
    </row>
    <row r="51" spans="2:8">
      <c r="B51" s="170" t="str">
        <f>+'Reporte Anual'!$M39</f>
        <v>Diciembre</v>
      </c>
      <c r="C51" s="224">
        <f>+'Reporte Anual'!N39</f>
        <v>5900</v>
      </c>
      <c r="D51" s="224">
        <f>+'Reporte Anual'!O39</f>
        <v>2120</v>
      </c>
      <c r="E51" s="224">
        <f>+'Reporte Anual'!P39</f>
        <v>1230</v>
      </c>
      <c r="F51" s="224">
        <f>+'Reporte Anual'!Q39</f>
        <v>1200</v>
      </c>
      <c r="G51" s="224">
        <f>+'Reporte Anual'!R39</f>
        <v>750</v>
      </c>
      <c r="H51" s="161">
        <f t="shared" si="4"/>
        <v>11200</v>
      </c>
    </row>
    <row r="52" spans="2:8">
      <c r="C52" s="161"/>
      <c r="D52" s="161"/>
      <c r="E52" s="161"/>
      <c r="F52" s="161"/>
      <c r="G52" s="161"/>
    </row>
    <row r="54" spans="2:8">
      <c r="B54" s="168" t="s">
        <v>18</v>
      </c>
      <c r="C54" s="168" t="s">
        <v>125</v>
      </c>
      <c r="D54" s="168" t="s">
        <v>127</v>
      </c>
      <c r="E54" s="168" t="s">
        <v>128</v>
      </c>
      <c r="F54" s="168" t="s">
        <v>129</v>
      </c>
      <c r="G54" s="168" t="s">
        <v>130</v>
      </c>
    </row>
    <row r="55" spans="2:8">
      <c r="B55" s="170" t="str">
        <f t="shared" ref="B55:B66" si="5">B40</f>
        <v>Enero</v>
      </c>
      <c r="C55" s="171">
        <f t="shared" ref="C55:C66" si="6">C40/H40</f>
        <v>0.5267857142857143</v>
      </c>
      <c r="D55" s="171">
        <f t="shared" ref="D55:D66" si="7">D40/H40</f>
        <v>0.18928571428571428</v>
      </c>
      <c r="E55" s="171">
        <f t="shared" ref="E55:E66" si="8">E40/H40</f>
        <v>0.10982142857142857</v>
      </c>
      <c r="F55" s="171">
        <f t="shared" ref="F55:F66" si="9">F40/H40</f>
        <v>0.10714285714285714</v>
      </c>
      <c r="G55" s="171">
        <f t="shared" ref="G55:G66" si="10">G40/H40</f>
        <v>6.6964285714285712E-2</v>
      </c>
      <c r="H55" s="172">
        <f>SUM(C55:G55)</f>
        <v>1</v>
      </c>
    </row>
    <row r="56" spans="2:8">
      <c r="B56" s="170" t="str">
        <f t="shared" si="5"/>
        <v>Febrero</v>
      </c>
      <c r="C56" s="171">
        <f t="shared" si="6"/>
        <v>0.5267857142857143</v>
      </c>
      <c r="D56" s="171">
        <f t="shared" si="7"/>
        <v>0.18928571428571428</v>
      </c>
      <c r="E56" s="171">
        <f t="shared" si="8"/>
        <v>0.10982142857142857</v>
      </c>
      <c r="F56" s="171">
        <f t="shared" si="9"/>
        <v>0.10714285714285714</v>
      </c>
      <c r="G56" s="171">
        <f t="shared" si="10"/>
        <v>6.6964285714285712E-2</v>
      </c>
      <c r="H56" s="172">
        <f t="shared" ref="H56:H66" si="11">SUM(C56:G56)</f>
        <v>1</v>
      </c>
    </row>
    <row r="57" spans="2:8">
      <c r="B57" s="170" t="str">
        <f t="shared" si="5"/>
        <v>Marzo</v>
      </c>
      <c r="C57" s="171">
        <f t="shared" si="6"/>
        <v>0.5267857142857143</v>
      </c>
      <c r="D57" s="171">
        <f t="shared" si="7"/>
        <v>0.18928571428571428</v>
      </c>
      <c r="E57" s="171">
        <f t="shared" si="8"/>
        <v>0.10982142857142857</v>
      </c>
      <c r="F57" s="171">
        <f t="shared" si="9"/>
        <v>0.10714285714285714</v>
      </c>
      <c r="G57" s="171">
        <f t="shared" si="10"/>
        <v>6.6964285714285712E-2</v>
      </c>
      <c r="H57" s="172">
        <f t="shared" si="11"/>
        <v>1</v>
      </c>
    </row>
    <row r="58" spans="2:8">
      <c r="B58" s="170" t="str">
        <f t="shared" si="5"/>
        <v>Abril</v>
      </c>
      <c r="C58" s="171">
        <f t="shared" si="6"/>
        <v>0.5267857142857143</v>
      </c>
      <c r="D58" s="171">
        <f t="shared" si="7"/>
        <v>0.18928571428571428</v>
      </c>
      <c r="E58" s="171">
        <f t="shared" si="8"/>
        <v>0.10982142857142857</v>
      </c>
      <c r="F58" s="171">
        <f t="shared" si="9"/>
        <v>0.10714285714285714</v>
      </c>
      <c r="G58" s="171">
        <f t="shared" si="10"/>
        <v>6.6964285714285712E-2</v>
      </c>
      <c r="H58" s="172">
        <f t="shared" si="11"/>
        <v>1</v>
      </c>
    </row>
    <row r="59" spans="2:8">
      <c r="B59" s="170" t="str">
        <f t="shared" si="5"/>
        <v>Mayo</v>
      </c>
      <c r="C59" s="171">
        <f t="shared" si="6"/>
        <v>0.5267857142857143</v>
      </c>
      <c r="D59" s="171">
        <f t="shared" si="7"/>
        <v>0.18928571428571428</v>
      </c>
      <c r="E59" s="171">
        <f t="shared" si="8"/>
        <v>0.10982142857142857</v>
      </c>
      <c r="F59" s="171">
        <f t="shared" si="9"/>
        <v>0.10714285714285714</v>
      </c>
      <c r="G59" s="171">
        <f t="shared" si="10"/>
        <v>6.6964285714285712E-2</v>
      </c>
      <c r="H59" s="172">
        <f t="shared" si="11"/>
        <v>1</v>
      </c>
    </row>
    <row r="60" spans="2:8">
      <c r="B60" s="170" t="str">
        <f t="shared" si="5"/>
        <v>Junio</v>
      </c>
      <c r="C60" s="171">
        <f t="shared" si="6"/>
        <v>0.5267857142857143</v>
      </c>
      <c r="D60" s="171">
        <f t="shared" si="7"/>
        <v>0.18928571428571428</v>
      </c>
      <c r="E60" s="171">
        <f t="shared" si="8"/>
        <v>0.10982142857142857</v>
      </c>
      <c r="F60" s="171">
        <f t="shared" si="9"/>
        <v>0.10714285714285714</v>
      </c>
      <c r="G60" s="171">
        <f t="shared" si="10"/>
        <v>6.6964285714285712E-2</v>
      </c>
      <c r="H60" s="172">
        <f t="shared" si="11"/>
        <v>1</v>
      </c>
    </row>
    <row r="61" spans="2:8">
      <c r="B61" s="170" t="str">
        <f t="shared" si="5"/>
        <v>Julio</v>
      </c>
      <c r="C61" s="171">
        <f t="shared" si="6"/>
        <v>0.5267857142857143</v>
      </c>
      <c r="D61" s="171">
        <f t="shared" si="7"/>
        <v>0.18928571428571428</v>
      </c>
      <c r="E61" s="171">
        <f t="shared" si="8"/>
        <v>0.10982142857142857</v>
      </c>
      <c r="F61" s="171">
        <f t="shared" si="9"/>
        <v>0.10714285714285714</v>
      </c>
      <c r="G61" s="171">
        <f t="shared" si="10"/>
        <v>6.6964285714285712E-2</v>
      </c>
      <c r="H61" s="172">
        <f t="shared" si="11"/>
        <v>1</v>
      </c>
    </row>
    <row r="62" spans="2:8">
      <c r="B62" s="170" t="str">
        <f t="shared" si="5"/>
        <v>Agosto</v>
      </c>
      <c r="C62" s="171">
        <f t="shared" si="6"/>
        <v>0.5267857142857143</v>
      </c>
      <c r="D62" s="171">
        <f t="shared" si="7"/>
        <v>0.18928571428571428</v>
      </c>
      <c r="E62" s="171">
        <f t="shared" si="8"/>
        <v>0.10982142857142857</v>
      </c>
      <c r="F62" s="171">
        <f t="shared" si="9"/>
        <v>0.10714285714285714</v>
      </c>
      <c r="G62" s="171">
        <f t="shared" si="10"/>
        <v>6.6964285714285712E-2</v>
      </c>
      <c r="H62" s="172">
        <f t="shared" si="11"/>
        <v>1</v>
      </c>
    </row>
    <row r="63" spans="2:8">
      <c r="B63" s="170" t="str">
        <f t="shared" si="5"/>
        <v>Septiembre</v>
      </c>
      <c r="C63" s="171">
        <f t="shared" si="6"/>
        <v>0.5267857142857143</v>
      </c>
      <c r="D63" s="171">
        <f t="shared" si="7"/>
        <v>0.18928571428571428</v>
      </c>
      <c r="E63" s="171">
        <f t="shared" si="8"/>
        <v>0.10982142857142857</v>
      </c>
      <c r="F63" s="171">
        <f t="shared" si="9"/>
        <v>0.10714285714285714</v>
      </c>
      <c r="G63" s="171">
        <f t="shared" si="10"/>
        <v>6.6964285714285712E-2</v>
      </c>
      <c r="H63" s="172">
        <f t="shared" si="11"/>
        <v>1</v>
      </c>
    </row>
    <row r="64" spans="2:8">
      <c r="B64" s="170" t="str">
        <f t="shared" si="5"/>
        <v>Octubre</v>
      </c>
      <c r="C64" s="171">
        <f t="shared" si="6"/>
        <v>0.5267857142857143</v>
      </c>
      <c r="D64" s="171">
        <f t="shared" si="7"/>
        <v>0.18928571428571428</v>
      </c>
      <c r="E64" s="171">
        <f t="shared" si="8"/>
        <v>0.10982142857142857</v>
      </c>
      <c r="F64" s="171">
        <f t="shared" si="9"/>
        <v>0.10714285714285714</v>
      </c>
      <c r="G64" s="171">
        <f t="shared" si="10"/>
        <v>6.6964285714285712E-2</v>
      </c>
      <c r="H64" s="172">
        <f t="shared" si="11"/>
        <v>1</v>
      </c>
    </row>
    <row r="65" spans="2:8">
      <c r="B65" s="170" t="str">
        <f t="shared" si="5"/>
        <v>Noviembre</v>
      </c>
      <c r="C65" s="171">
        <f t="shared" si="6"/>
        <v>0.5267857142857143</v>
      </c>
      <c r="D65" s="171">
        <f t="shared" si="7"/>
        <v>0.18928571428571428</v>
      </c>
      <c r="E65" s="171">
        <f t="shared" si="8"/>
        <v>0.10982142857142857</v>
      </c>
      <c r="F65" s="171">
        <f t="shared" si="9"/>
        <v>0.10714285714285714</v>
      </c>
      <c r="G65" s="171">
        <f t="shared" si="10"/>
        <v>6.6964285714285712E-2</v>
      </c>
      <c r="H65" s="172">
        <f t="shared" si="11"/>
        <v>1</v>
      </c>
    </row>
    <row r="66" spans="2:8">
      <c r="B66" s="170" t="str">
        <f t="shared" si="5"/>
        <v>Diciembre</v>
      </c>
      <c r="C66" s="171">
        <f t="shared" si="6"/>
        <v>0.5267857142857143</v>
      </c>
      <c r="D66" s="171">
        <f t="shared" si="7"/>
        <v>0.18928571428571428</v>
      </c>
      <c r="E66" s="171">
        <f t="shared" si="8"/>
        <v>0.10982142857142857</v>
      </c>
      <c r="F66" s="171">
        <f t="shared" si="9"/>
        <v>0.10714285714285714</v>
      </c>
      <c r="G66" s="171">
        <f t="shared" si="10"/>
        <v>6.6964285714285712E-2</v>
      </c>
      <c r="H66" s="172">
        <f t="shared" si="11"/>
        <v>1</v>
      </c>
    </row>
  </sheetData>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15CA-172D-490C-BBE7-007932358D23}">
  <sheetPr>
    <tabColor rgb="FF00B050"/>
    <outlinePr summaryBelow="0" summaryRight="0"/>
  </sheetPr>
  <dimension ref="A2:AC139"/>
  <sheetViews>
    <sheetView showGridLines="0" topLeftCell="A2" zoomScale="90" zoomScaleNormal="90" workbookViewId="0">
      <selection activeCell="C78" sqref="C78"/>
    </sheetView>
  </sheetViews>
  <sheetFormatPr baseColWidth="10" defaultColWidth="0" defaultRowHeight="0" customHeight="1" zeroHeight="1"/>
  <cols>
    <col min="1" max="1" width="2.54296875" style="98" customWidth="1"/>
    <col min="2" max="2" width="19.7265625" style="98" customWidth="1"/>
    <col min="3" max="3" width="14.1796875" style="98" customWidth="1"/>
    <col min="4" max="4" width="12.54296875" style="98" customWidth="1"/>
    <col min="5" max="5" width="7" style="98" customWidth="1"/>
    <col min="6" max="6" width="14.54296875" style="98" customWidth="1"/>
    <col min="7" max="7" width="17" style="98" bestFit="1" customWidth="1"/>
    <col min="8" max="8" width="14.54296875" style="98" customWidth="1"/>
    <col min="9" max="9" width="15.81640625" style="98" bestFit="1" customWidth="1"/>
    <col min="10" max="10" width="9.453125" style="98" customWidth="1"/>
    <col min="11" max="11" width="1.1796875" style="98" customWidth="1"/>
    <col min="12" max="12" width="15.1796875" style="98" customWidth="1"/>
    <col min="13" max="13" width="19.1796875" style="98" customWidth="1"/>
    <col min="14" max="14" width="18.26953125" style="98" customWidth="1"/>
    <col min="15" max="15" width="17.54296875" style="98" customWidth="1"/>
    <col min="16" max="16" width="19.1796875" style="98" bestFit="1" customWidth="1"/>
    <col min="17" max="24" width="12.54296875" style="98" customWidth="1"/>
    <col min="25" max="25" width="12.54296875" style="98" hidden="1" customWidth="1"/>
    <col min="26" max="26" width="15.1796875" style="98" hidden="1" customWidth="1"/>
    <col min="27" max="28" width="12.54296875" style="98" hidden="1" customWidth="1"/>
    <col min="29" max="29" width="3.81640625" style="98" customWidth="1"/>
    <col min="30" max="16384" width="12.54296875" style="98" hidden="1"/>
  </cols>
  <sheetData>
    <row r="2" spans="2:15" ht="35">
      <c r="B2" s="80" t="s">
        <v>111</v>
      </c>
      <c r="C2" s="80"/>
      <c r="D2" s="80"/>
      <c r="E2" s="80"/>
      <c r="F2" s="80"/>
      <c r="G2" s="99"/>
      <c r="H2" s="99"/>
      <c r="I2" s="99"/>
      <c r="J2" s="99"/>
      <c r="K2" s="99"/>
      <c r="L2" s="99"/>
      <c r="M2" s="99"/>
      <c r="N2" s="99"/>
      <c r="O2" s="99"/>
    </row>
    <row r="3" spans="2:15" ht="15.75" customHeight="1">
      <c r="B3" s="193" t="s">
        <v>149</v>
      </c>
      <c r="C3" s="82"/>
      <c r="D3" s="84"/>
      <c r="E3" s="84"/>
      <c r="F3" s="84"/>
      <c r="G3" s="100"/>
      <c r="H3" s="100"/>
      <c r="I3" s="100"/>
      <c r="J3" s="100"/>
      <c r="K3" s="100"/>
      <c r="L3" s="100"/>
      <c r="M3" s="100"/>
      <c r="N3" s="100"/>
      <c r="O3" s="100"/>
    </row>
    <row r="4" spans="2:15" ht="15.75" customHeight="1">
      <c r="B4" s="193" t="s">
        <v>150</v>
      </c>
      <c r="C4" s="83"/>
      <c r="D4" s="83"/>
      <c r="E4" s="82"/>
      <c r="F4" s="84"/>
      <c r="G4" s="100"/>
      <c r="H4" s="100"/>
      <c r="I4" s="100"/>
      <c r="J4" s="100"/>
      <c r="K4" s="100"/>
      <c r="L4" s="100"/>
      <c r="M4" s="100"/>
      <c r="N4" s="100"/>
      <c r="O4" s="100"/>
    </row>
    <row r="5" spans="2:15" ht="15.75" customHeight="1">
      <c r="B5" s="100"/>
      <c r="C5" s="83"/>
      <c r="D5" s="83"/>
      <c r="E5" s="82"/>
      <c r="F5" s="82"/>
      <c r="G5" s="100"/>
      <c r="H5" s="100"/>
      <c r="I5" s="100"/>
      <c r="J5" s="100"/>
      <c r="K5" s="100"/>
      <c r="L5" s="100"/>
      <c r="M5" s="100"/>
      <c r="N5" s="100"/>
      <c r="O5" s="100"/>
    </row>
    <row r="6" spans="2:15" ht="15.75" customHeight="1">
      <c r="B6" s="100"/>
      <c r="C6" s="83"/>
      <c r="D6" s="82"/>
      <c r="E6" s="82"/>
      <c r="F6" s="82"/>
      <c r="G6" s="101"/>
      <c r="H6" s="101"/>
      <c r="I6" s="101"/>
      <c r="J6" s="101"/>
      <c r="K6" s="101"/>
      <c r="L6" s="101"/>
      <c r="M6" s="101"/>
      <c r="N6" s="101"/>
      <c r="O6" s="101"/>
    </row>
    <row r="7" spans="2:15" ht="15.75" customHeight="1" thickBot="1">
      <c r="B7" s="102"/>
      <c r="C7" s="102"/>
      <c r="D7" s="102"/>
      <c r="E7" s="103"/>
      <c r="F7" s="102"/>
      <c r="G7" s="104"/>
      <c r="H7" s="102"/>
      <c r="I7" s="102"/>
      <c r="J7" s="102"/>
      <c r="K7" s="102"/>
      <c r="L7" s="102"/>
      <c r="M7" s="102"/>
      <c r="N7" s="102"/>
      <c r="O7" s="102"/>
    </row>
    <row r="8" spans="2:15" ht="13" customHeight="1" thickBot="1">
      <c r="B8" s="252" t="s">
        <v>9</v>
      </c>
      <c r="C8" s="253"/>
      <c r="D8" s="254"/>
      <c r="E8" s="105"/>
      <c r="F8" s="102"/>
      <c r="G8" s="104"/>
      <c r="H8" s="102"/>
      <c r="I8" s="102"/>
      <c r="J8" s="102"/>
      <c r="L8" s="102"/>
      <c r="M8" s="102"/>
      <c r="N8" s="102"/>
      <c r="O8" s="102"/>
    </row>
    <row r="9" spans="2:15" ht="13" customHeight="1">
      <c r="B9" s="255">
        <f>+Ene!B9+Feb!B9+Mar!B9+Abr!B9+May!B9+Jun!B9+Jul!B9+Ago!B9+Sept!B9+Oct!B9+Nov!B9+Dic!B9</f>
        <v>70800</v>
      </c>
      <c r="C9" s="307"/>
      <c r="D9" s="308"/>
      <c r="E9" s="105"/>
      <c r="F9" s="102"/>
      <c r="G9" s="104"/>
      <c r="H9" s="102"/>
      <c r="I9" s="102"/>
      <c r="J9" s="102"/>
      <c r="M9" s="268" t="s">
        <v>11</v>
      </c>
      <c r="N9" s="305"/>
      <c r="O9" s="306"/>
    </row>
    <row r="10" spans="2:15" ht="13" customHeight="1" thickBot="1">
      <c r="B10" s="255"/>
      <c r="C10" s="307"/>
      <c r="D10" s="308"/>
      <c r="E10" s="105"/>
      <c r="F10" s="102"/>
      <c r="G10" s="104"/>
      <c r="H10" s="102"/>
      <c r="I10" s="102"/>
      <c r="J10" s="102"/>
      <c r="M10" s="109" t="s">
        <v>18</v>
      </c>
      <c r="N10" s="110" t="s">
        <v>58</v>
      </c>
      <c r="O10" s="111" t="s">
        <v>70</v>
      </c>
    </row>
    <row r="11" spans="2:15" ht="13" customHeight="1" thickBot="1">
      <c r="B11" s="309"/>
      <c r="C11" s="310"/>
      <c r="D11" s="311"/>
      <c r="E11" s="105"/>
      <c r="F11" s="102"/>
      <c r="G11" s="104"/>
      <c r="H11" s="102"/>
      <c r="I11" s="102"/>
      <c r="J11" s="102"/>
      <c r="M11" s="213" t="str">
        <f>+B25</f>
        <v>Resumen de Ingresos</v>
      </c>
      <c r="N11" s="154">
        <f>+C67</f>
        <v>63600</v>
      </c>
      <c r="O11" s="155">
        <f>+D67</f>
        <v>70800</v>
      </c>
    </row>
    <row r="12" spans="2:15" ht="13" customHeight="1" thickBot="1">
      <c r="B12" s="102"/>
      <c r="C12" s="102"/>
      <c r="D12" s="159"/>
      <c r="E12" s="103"/>
      <c r="F12" s="102"/>
      <c r="G12" s="104"/>
      <c r="H12" s="103"/>
      <c r="I12" s="102"/>
      <c r="J12" s="102"/>
      <c r="M12" s="149" t="str">
        <f>+B71</f>
        <v>Facturas</v>
      </c>
      <c r="N12" s="126">
        <f>+C103</f>
        <v>25440</v>
      </c>
      <c r="O12" s="127">
        <f>+D103</f>
        <v>25440</v>
      </c>
    </row>
    <row r="13" spans="2:15" ht="13" customHeight="1">
      <c r="B13" s="252" t="s">
        <v>8</v>
      </c>
      <c r="C13" s="253"/>
      <c r="D13" s="254"/>
      <c r="E13" s="105"/>
      <c r="G13" s="166" t="s">
        <v>142</v>
      </c>
      <c r="H13" s="106"/>
      <c r="I13" s="102"/>
      <c r="J13" s="102"/>
      <c r="M13" s="149" t="str">
        <f>+M71</f>
        <v>Resumen de Gastos</v>
      </c>
      <c r="N13" s="126">
        <f>+N103</f>
        <v>21960</v>
      </c>
      <c r="O13" s="127">
        <f>+O103</f>
        <v>14760</v>
      </c>
    </row>
    <row r="14" spans="2:15" ht="13" customHeight="1">
      <c r="B14" s="255">
        <f>+Ene!B13+Feb!B13+Mar!B13+Abr!B13+May!B13+Jun!B13+Jul!B13+Ago!B13+Sept!B13+Oct!B13+Nov!B13+Dic!B13</f>
        <v>63600</v>
      </c>
      <c r="C14" s="307"/>
      <c r="D14" s="308"/>
      <c r="E14" s="105"/>
      <c r="G14" s="315">
        <f>B14/B9</f>
        <v>0.89830508474576276</v>
      </c>
      <c r="H14" s="106"/>
      <c r="I14" s="102"/>
      <c r="J14" s="102"/>
      <c r="M14" s="149" t="str">
        <f>+B107</f>
        <v>Deudas</v>
      </c>
      <c r="N14" s="126">
        <f>+C139</f>
        <v>13200</v>
      </c>
      <c r="O14" s="127">
        <f>+D139</f>
        <v>14400</v>
      </c>
    </row>
    <row r="15" spans="2:15" ht="13" customHeight="1" thickBot="1">
      <c r="B15" s="255"/>
      <c r="C15" s="307"/>
      <c r="D15" s="308"/>
      <c r="E15" s="105"/>
      <c r="G15" s="315"/>
      <c r="H15" s="106"/>
      <c r="I15" s="102"/>
      <c r="J15" s="102"/>
      <c r="M15" s="214" t="str">
        <f>+M107</f>
        <v>Ahorro</v>
      </c>
      <c r="N15" s="173">
        <f>+N139</f>
        <v>6600</v>
      </c>
      <c r="O15" s="174">
        <f>+O139</f>
        <v>9000</v>
      </c>
    </row>
    <row r="16" spans="2:15" ht="13" customHeight="1" thickBot="1">
      <c r="B16" s="309"/>
      <c r="C16" s="310"/>
      <c r="D16" s="311"/>
      <c r="E16" s="105"/>
      <c r="G16" s="205"/>
      <c r="H16" s="106"/>
      <c r="I16" s="102"/>
      <c r="J16" s="102"/>
      <c r="M16" s="150" t="s">
        <v>20</v>
      </c>
      <c r="N16" s="134">
        <f>N11-(N12+N13+N14+N15)</f>
        <v>-3600</v>
      </c>
      <c r="O16" s="135">
        <f>O11-(O12+O13+O14+O15)</f>
        <v>7200</v>
      </c>
    </row>
    <row r="18" spans="2:18" ht="13" customHeight="1">
      <c r="B18" s="252" t="s">
        <v>10</v>
      </c>
      <c r="C18" s="253"/>
      <c r="D18" s="254"/>
      <c r="E18" s="105"/>
      <c r="F18" s="102"/>
      <c r="G18" s="102"/>
      <c r="H18" s="102"/>
      <c r="I18" s="102"/>
      <c r="J18" s="102"/>
      <c r="L18" s="102"/>
      <c r="M18" s="102"/>
      <c r="N18" s="102"/>
      <c r="O18" s="102"/>
      <c r="P18" s="102"/>
      <c r="Q18" s="102"/>
      <c r="R18" s="102"/>
    </row>
    <row r="19" spans="2:18" ht="13" customHeight="1">
      <c r="B19" s="255">
        <f>B9-B14</f>
        <v>7200</v>
      </c>
      <c r="C19" s="307"/>
      <c r="D19" s="308"/>
      <c r="E19" s="105"/>
      <c r="F19" s="102"/>
      <c r="G19" s="206" t="b">
        <v>1</v>
      </c>
      <c r="H19" s="102"/>
      <c r="I19" s="102"/>
      <c r="J19" s="102"/>
      <c r="L19" s="102"/>
      <c r="M19" s="102"/>
      <c r="N19" s="102"/>
      <c r="O19" s="102"/>
      <c r="P19" s="102"/>
      <c r="Q19" s="102"/>
      <c r="R19" s="102"/>
    </row>
    <row r="20" spans="2:18" ht="13" customHeight="1">
      <c r="B20" s="255"/>
      <c r="C20" s="307"/>
      <c r="D20" s="308"/>
      <c r="E20" s="105"/>
      <c r="F20" s="102"/>
      <c r="H20" s="102"/>
      <c r="I20" s="102"/>
      <c r="J20" s="102"/>
      <c r="L20" s="102"/>
      <c r="M20" s="102"/>
      <c r="N20" s="102"/>
      <c r="O20" s="102"/>
      <c r="P20" s="102"/>
      <c r="Q20" s="102"/>
      <c r="R20" s="102"/>
    </row>
    <row r="21" spans="2:18" ht="13" customHeight="1" thickBot="1">
      <c r="B21" s="309"/>
      <c r="C21" s="310"/>
      <c r="D21" s="311"/>
      <c r="E21" s="105"/>
      <c r="F21" s="102"/>
      <c r="G21" s="102"/>
      <c r="H21" s="102"/>
      <c r="I21" s="102"/>
      <c r="J21" s="102"/>
      <c r="K21" s="102"/>
      <c r="L21" s="102"/>
      <c r="M21" s="102"/>
      <c r="N21" s="107"/>
      <c r="O21" s="107"/>
      <c r="P21" s="107"/>
      <c r="Q21" s="102"/>
      <c r="R21" s="102"/>
    </row>
    <row r="22" spans="2:18" s="179" customFormat="1" ht="8.25" customHeight="1">
      <c r="B22" s="200"/>
      <c r="C22" s="200"/>
      <c r="D22" s="200"/>
      <c r="E22" s="201"/>
      <c r="F22" s="77"/>
      <c r="H22" s="77"/>
      <c r="I22" s="77"/>
      <c r="J22" s="77"/>
      <c r="K22" s="77"/>
      <c r="L22" s="77"/>
      <c r="M22" s="77"/>
      <c r="N22" s="77"/>
      <c r="O22" s="77"/>
      <c r="P22" s="77"/>
      <c r="Q22" s="77"/>
      <c r="R22" s="77"/>
    </row>
    <row r="23" spans="2:18" s="179" customFormat="1" ht="3.75" customHeight="1">
      <c r="B23" s="180"/>
      <c r="C23" s="181"/>
      <c r="D23" s="181"/>
      <c r="E23" s="182"/>
      <c r="F23" s="84"/>
      <c r="G23" s="84"/>
      <c r="H23" s="84"/>
      <c r="I23" s="182"/>
      <c r="J23" s="84"/>
      <c r="K23" s="84"/>
      <c r="L23" s="183"/>
      <c r="M23" s="184"/>
      <c r="N23" s="184"/>
      <c r="O23" s="182"/>
      <c r="P23" s="183"/>
      <c r="Q23" s="184"/>
      <c r="R23" s="184"/>
    </row>
    <row r="24" spans="2:18" ht="8.15" customHeight="1" thickBot="1">
      <c r="B24" s="102"/>
      <c r="C24" s="102"/>
      <c r="D24" s="102"/>
      <c r="E24" s="102"/>
      <c r="F24" s="102"/>
      <c r="G24" s="102"/>
      <c r="H24" s="102"/>
      <c r="I24" s="102"/>
      <c r="J24" s="102"/>
      <c r="K24" s="222"/>
      <c r="L24" s="102"/>
      <c r="M24" s="102"/>
      <c r="N24" s="102"/>
      <c r="O24" s="102"/>
      <c r="P24" s="102"/>
      <c r="Q24" s="102"/>
      <c r="R24" s="102"/>
    </row>
    <row r="25" spans="2:18" ht="14.5" thickBot="1">
      <c r="B25" s="312" t="s">
        <v>125</v>
      </c>
      <c r="C25" s="313"/>
      <c r="D25" s="314"/>
      <c r="H25" s="102"/>
      <c r="I25" s="102"/>
      <c r="J25" s="102"/>
      <c r="K25" s="84"/>
      <c r="Q25" s="102"/>
      <c r="R25" s="102"/>
    </row>
    <row r="26" spans="2:18" ht="14.5" thickBot="1">
      <c r="B26" s="109" t="s">
        <v>18</v>
      </c>
      <c r="C26" s="110" t="s">
        <v>58</v>
      </c>
      <c r="D26" s="111" t="s">
        <v>59</v>
      </c>
      <c r="H26" s="102"/>
      <c r="I26" s="102"/>
      <c r="J26" s="102"/>
      <c r="K26" s="84"/>
      <c r="M26" s="268" t="s">
        <v>124</v>
      </c>
      <c r="N26" s="305"/>
      <c r="O26" s="305"/>
      <c r="P26" s="305"/>
      <c r="Q26" s="305"/>
      <c r="R26" s="306"/>
    </row>
    <row r="27" spans="2:18" ht="13" thickBot="1">
      <c r="B27" s="153" t="str">
        <f>Config!B9</f>
        <v>Sueldo</v>
      </c>
      <c r="C27" s="154">
        <f>IFERROR(VLOOKUP($B27,Ene!$B$22:$E$41,3,0)+VLOOKUP($B27,Feb!$B$22:$E$41,3,0)+VLOOKUP($B27,Mar!$B$22:$E$41,3,0)+VLOOKUP($B27,Abr!$B$22:$E$41,3,0)+VLOOKUP($B27,May!$B$22:$E$6116,3,0)+VLOOKUP($B27,Jun!$B$22:$E$41,3,0)+VLOOKUP($B27,Jul!$B$22:$E$41,3,0)+VLOOKUP($B27,Ago!$B$22:$E$41,3,0)+VLOOKUP($B27,Sept!$B$22:$E$41,3,0)+VLOOKUP($B27,Oct!$B$22:$E$41,3,0)+VLOOKUP($B27,Nov!$B$22:$E$41,3,0)+VLOOKUP($B27,Dic!$B$22:$E$41,3,0),0)</f>
        <v>54000</v>
      </c>
      <c r="D27" s="155">
        <f>IFERROR(VLOOKUP($B27,Ene!$B$22:$E$41,4,0)+VLOOKUP($B27,Feb!$B$22:$E$41,4,0)+VLOOKUP($B27,Mar!$B$22:$E$41,4,0)+VLOOKUP($B27,Abr!$B$22:$E$41,4,0)+VLOOKUP($B27,May!$B$22:$E$6116,4,0)+VLOOKUP($B27,Jun!$B$22:$E$41,4,0)+VLOOKUP($B27,Jul!$B$22:$E$41,4,0)+VLOOKUP($B27,Ago!$B$22:$E$41,4,0)+VLOOKUP($B27,Sept!$B$22:$E$41,4,0)+VLOOKUP($B27,Oct!$B$22:$E$41,4,0)+VLOOKUP($B27,Nov!$B$22:$E$41,4,0)+VLOOKUP($B27,Dic!$B$22:$E$41,4,0),0)</f>
        <v>60000</v>
      </c>
      <c r="E27" s="102"/>
      <c r="F27" s="102"/>
      <c r="H27" s="102"/>
      <c r="I27" s="102"/>
      <c r="J27" s="102"/>
      <c r="K27" s="84"/>
      <c r="M27" s="147" t="s">
        <v>18</v>
      </c>
      <c r="N27" s="110" t="str">
        <f>+M11</f>
        <v>Resumen de Ingresos</v>
      </c>
      <c r="O27" s="110" t="str">
        <f>+M12</f>
        <v>Facturas</v>
      </c>
      <c r="P27" s="110" t="str">
        <f>+M13</f>
        <v>Resumen de Gastos</v>
      </c>
      <c r="Q27" s="110" t="str">
        <f>+M14</f>
        <v>Deudas</v>
      </c>
      <c r="R27" s="111" t="str">
        <f>+M15</f>
        <v>Ahorro</v>
      </c>
    </row>
    <row r="28" spans="2:18" ht="12.5">
      <c r="B28" s="148" t="str">
        <f>Config!B10</f>
        <v>Ventas</v>
      </c>
      <c r="C28" s="123">
        <f>IFERROR(VLOOKUP($B28,Ene!$B$22:$E$41,3,0)+VLOOKUP($B28,Feb!$B$22:$E$41,3,0)+VLOOKUP($B28,Mar!$B$22:$E$41,3,0)+VLOOKUP($B28,Abr!$B$22:$E$41,3,0)+VLOOKUP($B28,May!$B$22:$E$6116,3,0)+VLOOKUP($B28,Jun!$B$22:$E$41,3,0)+VLOOKUP($B28,Jul!$B$22:$E$41,3,0)+VLOOKUP($B28,Ago!$B$22:$E$41,3,0)+VLOOKUP($B28,Sept!$B$22:$E$41,3,0)+VLOOKUP($B28,Oct!$B$22:$E$41,3,0)+VLOOKUP($B28,Nov!$B$22:$E$41,3,0)+VLOOKUP($B28,Dic!$B$22:$E$41,3,0),0)</f>
        <v>6000</v>
      </c>
      <c r="D28" s="124">
        <f>IFERROR(VLOOKUP($B28,Ene!$B$22:$E$41,4,0)+VLOOKUP($B28,Feb!$B$22:$E$41,4,0)+VLOOKUP($B28,Mar!$B$22:$E$41,4,0)+VLOOKUP($B28,Abr!$B$22:$E$41,4,0)+VLOOKUP($B28,May!$B$22:$E$6116,4,0)+VLOOKUP($B28,Jun!$B$22:$E$41,4,0)+VLOOKUP($B28,Jul!$B$22:$E$41,4,0)+VLOOKUP($B28,Ago!$B$22:$E$41,4,0)+VLOOKUP($B28,Sept!$B$22:$E$41,4,0)+VLOOKUP($B28,Oct!$B$22:$E$41,4,0)+VLOOKUP($B28,Nov!$B$22:$E$41,4,0)+VLOOKUP($B28,Dic!$B$22:$E$41,4,0),0)</f>
        <v>7200</v>
      </c>
      <c r="E28" s="102"/>
      <c r="F28" s="102"/>
      <c r="H28" s="102"/>
      <c r="I28" s="102"/>
      <c r="J28" s="102"/>
      <c r="K28" s="84"/>
      <c r="M28" s="160" t="s">
        <v>112</v>
      </c>
      <c r="N28" s="154">
        <f>+Ene!E47</f>
        <v>5900</v>
      </c>
      <c r="O28" s="154">
        <f>+Ene!E48</f>
        <v>2120</v>
      </c>
      <c r="P28" s="154">
        <f>+Ene!E49</f>
        <v>1230</v>
      </c>
      <c r="Q28" s="154">
        <f>+Ene!E51</f>
        <v>1200</v>
      </c>
      <c r="R28" s="155">
        <f>+Ene!E50</f>
        <v>750</v>
      </c>
    </row>
    <row r="29" spans="2:18" ht="12.5">
      <c r="B29" s="148" t="str">
        <f>Config!B11</f>
        <v>Otros Ingresos</v>
      </c>
      <c r="C29" s="123">
        <f>IFERROR(VLOOKUP($B29,Ene!$B$22:$E$41,3,0)+VLOOKUP($B29,Feb!$B$22:$E$41,3,0)+VLOOKUP($B29,Mar!$B$22:$E$41,3,0)+VLOOKUP($B29,Abr!$B$22:$E$41,3,0)+VLOOKUP($B29,May!$B$22:$E$6116,3,0)+VLOOKUP($B29,Jun!$B$22:$E$41,3,0)+VLOOKUP($B29,Jul!$B$22:$E$41,3,0)+VLOOKUP($B29,Ago!$B$22:$E$41,3,0)+VLOOKUP($B29,Sept!$B$22:$E$41,3,0)+VLOOKUP($B29,Oct!$B$22:$E$41,3,0)+VLOOKUP($B29,Nov!$B$22:$E$41,3,0)+VLOOKUP($B29,Dic!$B$22:$E$41,3,0),0)</f>
        <v>3600</v>
      </c>
      <c r="D29" s="124">
        <f>IFERROR(VLOOKUP($B29,Ene!$B$22:$E$41,4,0)+VLOOKUP($B29,Feb!$B$22:$E$41,4,0)+VLOOKUP($B29,Mar!$B$22:$E$41,4,0)+VLOOKUP($B29,Abr!$B$22:$E$41,4,0)+VLOOKUP($B29,May!$B$22:$E$6116,4,0)+VLOOKUP($B29,Jun!$B$22:$E$41,4,0)+VLOOKUP($B29,Jul!$B$22:$E$41,4,0)+VLOOKUP($B29,Ago!$B$22:$E$41,4,0)+VLOOKUP($B29,Sept!$B$22:$E$41,4,0)+VLOOKUP($B29,Oct!$B$22:$E$41,4,0)+VLOOKUP($B29,Nov!$B$22:$E$41,4,0)+VLOOKUP($B29,Dic!$B$22:$E$41,4,0),0)</f>
        <v>3600</v>
      </c>
      <c r="E29" s="102"/>
      <c r="F29" s="102"/>
      <c r="H29" s="102"/>
      <c r="I29" s="102"/>
      <c r="J29" s="102"/>
      <c r="K29" s="84"/>
      <c r="M29" s="148" t="s">
        <v>113</v>
      </c>
      <c r="N29" s="123">
        <f>+Feb!E47</f>
        <v>5900</v>
      </c>
      <c r="O29" s="123">
        <f>+Feb!E48</f>
        <v>2120</v>
      </c>
      <c r="P29" s="123">
        <f>+Feb!E49</f>
        <v>1230</v>
      </c>
      <c r="Q29" s="123">
        <f>+Feb!E51</f>
        <v>1200</v>
      </c>
      <c r="R29" s="124">
        <f>+Feb!E50</f>
        <v>750</v>
      </c>
    </row>
    <row r="30" spans="2:18" ht="12.5">
      <c r="B30" s="148">
        <f>Config!B12</f>
        <v>4</v>
      </c>
      <c r="C30" s="123">
        <f>IFERROR(VLOOKUP($B30,Ene!$B$22:$E$41,3,0)+VLOOKUP($B30,Feb!$B$22:$E$41,3,0)+VLOOKUP($B30,Mar!$B$22:$E$41,3,0)+VLOOKUP($B30,Abr!$B$22:$E$41,3,0)+VLOOKUP($B30,May!$B$22:$E$6116,3,0)+VLOOKUP($B30,Jun!$B$22:$E$41,3,0)+VLOOKUP($B30,Jul!$B$22:$E$41,3,0)+VLOOKUP($B30,Ago!$B$22:$E$41,3,0)+VLOOKUP($B30,Sept!$B$22:$E$41,3,0)+VLOOKUP($B30,Oct!$B$22:$E$41,3,0)+VLOOKUP($B30,Nov!$B$22:$E$41,3,0)+VLOOKUP($B30,Dic!$B$22:$E$41,3,0),0)</f>
        <v>0</v>
      </c>
      <c r="D30" s="124">
        <f>IFERROR(VLOOKUP($B30,Ene!$B$22:$E$41,4,0)+VLOOKUP($B30,Feb!$B$22:$E$41,4,0)+VLOOKUP($B30,Mar!$B$22:$E$41,4,0)+VLOOKUP($B30,Abr!$B$22:$E$41,4,0)+VLOOKUP($B30,May!$B$22:$E$6116,4,0)+VLOOKUP($B30,Jun!$B$22:$E$41,4,0)+VLOOKUP($B30,Jul!$B$22:$E$41,4,0)+VLOOKUP($B30,Ago!$B$22:$E$41,4,0)+VLOOKUP($B30,Sept!$B$22:$E$41,4,0)+VLOOKUP($B30,Oct!$B$22:$E$41,4,0)+VLOOKUP($B30,Nov!$B$22:$E$41,4,0)+VLOOKUP($B30,Dic!$B$22:$E$41,4,0),0)</f>
        <v>0</v>
      </c>
      <c r="E30" s="102"/>
      <c r="F30" s="102"/>
      <c r="G30" s="98" t="b">
        <v>0</v>
      </c>
      <c r="H30" s="102"/>
      <c r="I30" s="102"/>
      <c r="J30" s="102"/>
      <c r="K30" s="84"/>
      <c r="M30" s="148" t="s">
        <v>114</v>
      </c>
      <c r="N30" s="123">
        <f>+Mar!E47</f>
        <v>5900</v>
      </c>
      <c r="O30" s="123">
        <f>+Mar!E48</f>
        <v>2120</v>
      </c>
      <c r="P30" s="123">
        <f>+Mar!E49</f>
        <v>1230</v>
      </c>
      <c r="Q30" s="123">
        <f>+Mar!E51</f>
        <v>1200</v>
      </c>
      <c r="R30" s="124">
        <f>+Mar!E50</f>
        <v>750</v>
      </c>
    </row>
    <row r="31" spans="2:18" ht="12.5">
      <c r="B31" s="148">
        <f>Config!B13</f>
        <v>5</v>
      </c>
      <c r="C31" s="123">
        <f>IFERROR(VLOOKUP($B31,Ene!$B$22:$E$41,3,0)+VLOOKUP($B31,Feb!$B$22:$E$41,3,0)+VLOOKUP($B31,Mar!$B$22:$E$41,3,0)+VLOOKUP($B31,Abr!$B$22:$E$41,3,0)+VLOOKUP($B31,May!$B$22:$E$6116,3,0)+VLOOKUP($B31,Jun!$B$22:$E$41,3,0)+VLOOKUP($B31,Jul!$B$22:$E$41,3,0)+VLOOKUP($B31,Ago!$B$22:$E$41,3,0)+VLOOKUP($B31,Sept!$B$22:$E$41,3,0)+VLOOKUP($B31,Oct!$B$22:$E$41,3,0)+VLOOKUP($B31,Nov!$B$22:$E$41,3,0)+VLOOKUP($B31,Dic!$B$22:$E$41,3,0),0)</f>
        <v>0</v>
      </c>
      <c r="D31" s="124">
        <f>IFERROR(VLOOKUP($B31,Ene!$B$22:$E$41,4,0)+VLOOKUP($B31,Feb!$B$22:$E$41,4,0)+VLOOKUP($B31,Mar!$B$22:$E$41,4,0)+VLOOKUP($B31,Abr!$B$22:$E$41,4,0)+VLOOKUP($B31,May!$B$22:$E$6116,4,0)+VLOOKUP($B31,Jun!$B$22:$E$41,4,0)+VLOOKUP($B31,Jul!$B$22:$E$41,4,0)+VLOOKUP($B31,Ago!$B$22:$E$41,4,0)+VLOOKUP($B31,Sept!$B$22:$E$41,4,0)+VLOOKUP($B31,Oct!$B$22:$E$41,4,0)+VLOOKUP($B31,Nov!$B$22:$E$41,4,0)+VLOOKUP($B31,Dic!$B$22:$E$41,4,0),0)</f>
        <v>0</v>
      </c>
      <c r="E31" s="102"/>
      <c r="F31" s="102"/>
      <c r="H31" s="102"/>
      <c r="I31" s="102"/>
      <c r="J31" s="102"/>
      <c r="K31" s="84"/>
      <c r="M31" s="148" t="s">
        <v>115</v>
      </c>
      <c r="N31" s="175">
        <f>+Abr!E47</f>
        <v>5900</v>
      </c>
      <c r="O31" s="175">
        <f>+Abr!E48</f>
        <v>2120</v>
      </c>
      <c r="P31" s="175">
        <f>+May!E49</f>
        <v>1230</v>
      </c>
      <c r="Q31" s="175">
        <f>+Abr!E51</f>
        <v>1200</v>
      </c>
      <c r="R31" s="176">
        <f>+Abr!E50</f>
        <v>750</v>
      </c>
    </row>
    <row r="32" spans="2:18" ht="12.5">
      <c r="B32" s="148">
        <f>Config!B14</f>
        <v>6</v>
      </c>
      <c r="C32" s="123">
        <f>IFERROR(VLOOKUP($B32,Ene!$B$22:$E$41,3,0)+VLOOKUP($B32,Feb!$B$22:$E$41,3,0)+VLOOKUP($B32,Mar!$B$22:$E$41,3,0)+VLOOKUP($B32,Abr!$B$22:$E$41,3,0)+VLOOKUP($B32,May!$B$22:$E$6116,3,0)+VLOOKUP($B32,Jun!$B$22:$E$41,3,0)+VLOOKUP($B32,Jul!$B$22:$E$41,3,0)+VLOOKUP($B32,Ago!$B$22:$E$41,3,0)+VLOOKUP($B32,Sept!$B$22:$E$41,3,0)+VLOOKUP($B32,Oct!$B$22:$E$41,3,0)+VLOOKUP($B32,Nov!$B$22:$E$41,3,0)+VLOOKUP($B32,Dic!$B$22:$E$41,3,0),0)</f>
        <v>0</v>
      </c>
      <c r="D32" s="124">
        <f>IFERROR(VLOOKUP($B32,Ene!$B$22:$E$41,4,0)+VLOOKUP($B32,Feb!$B$22:$E$41,4,0)+VLOOKUP($B32,Mar!$B$22:$E$41,4,0)+VLOOKUP($B32,Abr!$B$22:$E$41,4,0)+VLOOKUP($B32,May!$B$22:$E$6116,4,0)+VLOOKUP($B32,Jun!$B$22:$E$41,4,0)+VLOOKUP($B32,Jul!$B$22:$E$41,4,0)+VLOOKUP($B32,Ago!$B$22:$E$41,4,0)+VLOOKUP($B32,Sept!$B$22:$E$41,4,0)+VLOOKUP($B32,Oct!$B$22:$E$41,4,0)+VLOOKUP($B32,Nov!$B$22:$E$41,4,0)+VLOOKUP($B32,Dic!$B$22:$E$41,4,0),0)</f>
        <v>0</v>
      </c>
      <c r="E32" s="102"/>
      <c r="F32" s="102"/>
      <c r="H32" s="102"/>
      <c r="I32" s="102"/>
      <c r="J32" s="102"/>
      <c r="K32" s="84"/>
      <c r="M32" s="148" t="s">
        <v>116</v>
      </c>
      <c r="N32" s="123">
        <f>+May!E47</f>
        <v>5900</v>
      </c>
      <c r="O32" s="123">
        <f>+May!E48</f>
        <v>2120</v>
      </c>
      <c r="P32" s="123">
        <f>+Jun!E49</f>
        <v>1230</v>
      </c>
      <c r="Q32" s="123">
        <f>+May!E51</f>
        <v>1200</v>
      </c>
      <c r="R32" s="124">
        <f>+May!E50</f>
        <v>750</v>
      </c>
    </row>
    <row r="33" spans="2:18" ht="12.5">
      <c r="B33" s="148">
        <f>Config!B15</f>
        <v>7</v>
      </c>
      <c r="C33" s="123">
        <f>IFERROR(VLOOKUP($B33,Ene!$B$22:$E$41,3,0)+VLOOKUP($B33,Feb!$B$22:$E$41,3,0)+VLOOKUP($B33,Mar!$B$22:$E$41,3,0)+VLOOKUP($B33,Abr!$B$22:$E$41,3,0)+VLOOKUP($B33,May!$B$22:$E$6116,3,0)+VLOOKUP($B33,Jun!$B$22:$E$41,3,0)+VLOOKUP($B33,Jul!$B$22:$E$41,3,0)+VLOOKUP($B33,Ago!$B$22:$E$41,3,0)+VLOOKUP($B33,Sept!$B$22:$E$41,3,0)+VLOOKUP($B33,Oct!$B$22:$E$41,3,0)+VLOOKUP($B33,Nov!$B$22:$E$41,3,0)+VLOOKUP($B33,Dic!$B$22:$E$41,3,0),0)</f>
        <v>0</v>
      </c>
      <c r="D33" s="124">
        <f>IFERROR(VLOOKUP($B33,Ene!$B$22:$E$41,4,0)+VLOOKUP($B33,Feb!$B$22:$E$41,4,0)+VLOOKUP($B33,Mar!$B$22:$E$41,4,0)+VLOOKUP($B33,Abr!$B$22:$E$41,4,0)+VLOOKUP($B33,May!$B$22:$E$6116,4,0)+VLOOKUP($B33,Jun!$B$22:$E$41,4,0)+VLOOKUP($B33,Jul!$B$22:$E$41,4,0)+VLOOKUP($B33,Ago!$B$22:$E$41,4,0)+VLOOKUP($B33,Sept!$B$22:$E$41,4,0)+VLOOKUP($B33,Oct!$B$22:$E$41,4,0)+VLOOKUP($B33,Nov!$B$22:$E$41,4,0)+VLOOKUP($B33,Dic!$B$22:$E$41,4,0),0)</f>
        <v>0</v>
      </c>
      <c r="E33" s="102"/>
      <c r="F33" s="102"/>
      <c r="G33" s="98" t="b">
        <v>1</v>
      </c>
      <c r="H33" s="102"/>
      <c r="I33" s="102"/>
      <c r="J33" s="102"/>
      <c r="K33" s="84"/>
      <c r="M33" s="148" t="s">
        <v>117</v>
      </c>
      <c r="N33" s="123">
        <f>+Jun!E47</f>
        <v>5900</v>
      </c>
      <c r="O33" s="123">
        <f>+Jun!E48</f>
        <v>2120</v>
      </c>
      <c r="P33" s="123">
        <f>+Jul!E49</f>
        <v>1230</v>
      </c>
      <c r="Q33" s="123">
        <f>+Jun!E51</f>
        <v>1200</v>
      </c>
      <c r="R33" s="124">
        <f>+Jun!E50</f>
        <v>750</v>
      </c>
    </row>
    <row r="34" spans="2:18" ht="12.5">
      <c r="B34" s="148">
        <f>Config!B16</f>
        <v>8</v>
      </c>
      <c r="C34" s="123">
        <f>IFERROR(VLOOKUP($B34,Ene!$B$22:$E$41,3,0)+VLOOKUP($B34,Feb!$B$22:$E$41,3,0)+VLOOKUP($B34,Mar!$B$22:$E$41,3,0)+VLOOKUP($B34,Abr!$B$22:$E$41,3,0)+VLOOKUP($B34,May!$B$22:$E$6116,3,0)+VLOOKUP($B34,Jun!$B$22:$E$41,3,0)+VLOOKUP($B34,Jul!$B$22:$E$41,3,0)+VLOOKUP($B34,Ago!$B$22:$E$41,3,0)+VLOOKUP($B34,Sept!$B$22:$E$41,3,0)+VLOOKUP($B34,Oct!$B$22:$E$41,3,0)+VLOOKUP($B34,Nov!$B$22:$E$41,3,0)+VLOOKUP($B34,Dic!$B$22:$E$41,3,0),0)</f>
        <v>0</v>
      </c>
      <c r="D34" s="124">
        <f>IFERROR(VLOOKUP($B34,Ene!$B$22:$E$41,4,0)+VLOOKUP($B34,Feb!$B$22:$E$41,4,0)+VLOOKUP($B34,Mar!$B$22:$E$41,4,0)+VLOOKUP($B34,Abr!$B$22:$E$41,4,0)+VLOOKUP($B34,May!$B$22:$E$6116,4,0)+VLOOKUP($B34,Jun!$B$22:$E$41,4,0)+VLOOKUP($B34,Jul!$B$22:$E$41,4,0)+VLOOKUP($B34,Ago!$B$22:$E$41,4,0)+VLOOKUP($B34,Sept!$B$22:$E$41,4,0)+VLOOKUP($B34,Oct!$B$22:$E$41,4,0)+VLOOKUP($B34,Nov!$B$22:$E$41,4,0)+VLOOKUP($B34,Dic!$B$22:$E$41,4,0),0)</f>
        <v>0</v>
      </c>
      <c r="E34" s="102"/>
      <c r="F34" s="102"/>
      <c r="H34" s="102"/>
      <c r="I34" s="102"/>
      <c r="J34" s="102"/>
      <c r="K34" s="84"/>
      <c r="M34" s="148" t="s">
        <v>118</v>
      </c>
      <c r="N34" s="123">
        <f>+Jul!E47</f>
        <v>5900</v>
      </c>
      <c r="O34" s="123">
        <f>+Jul!E48</f>
        <v>2120</v>
      </c>
      <c r="P34" s="123">
        <f>+Jul!E49</f>
        <v>1230</v>
      </c>
      <c r="Q34" s="123">
        <f>+Jul!E51</f>
        <v>1200</v>
      </c>
      <c r="R34" s="124">
        <f>+Jul!E50</f>
        <v>750</v>
      </c>
    </row>
    <row r="35" spans="2:18" ht="12.5">
      <c r="B35" s="148">
        <f>Config!B17</f>
        <v>9</v>
      </c>
      <c r="C35" s="123">
        <f>IFERROR(VLOOKUP($B35,Ene!$B$22:$E$41,3,0)+VLOOKUP($B35,Feb!$B$22:$E$41,3,0)+VLOOKUP($B35,Mar!$B$22:$E$41,3,0)+VLOOKUP($B35,Abr!$B$22:$E$41,3,0)+VLOOKUP($B35,May!$B$22:$E$6116,3,0)+VLOOKUP($B35,Jun!$B$22:$E$41,3,0)+VLOOKUP($B35,Jul!$B$22:$E$41,3,0)+VLOOKUP($B35,Ago!$B$22:$E$41,3,0)+VLOOKUP($B35,Sept!$B$22:$E$41,3,0)+VLOOKUP($B35,Oct!$B$22:$E$41,3,0)+VLOOKUP($B35,Nov!$B$22:$E$41,3,0)+VLOOKUP($B35,Dic!$B$22:$E$41,3,0),0)</f>
        <v>0</v>
      </c>
      <c r="D35" s="124">
        <f>IFERROR(VLOOKUP($B35,Ene!$B$22:$E$41,4,0)+VLOOKUP($B35,Feb!$B$22:$E$41,4,0)+VLOOKUP($B35,Mar!$B$22:$E$41,4,0)+VLOOKUP($B35,Abr!$B$22:$E$41,4,0)+VLOOKUP($B35,May!$B$22:$E$6116,4,0)+VLOOKUP($B35,Jun!$B$22:$E$41,4,0)+VLOOKUP($B35,Jul!$B$22:$E$41,4,0)+VLOOKUP($B35,Ago!$B$22:$E$41,4,0)+VLOOKUP($B35,Sept!$B$22:$E$41,4,0)+VLOOKUP($B35,Oct!$B$22:$E$41,4,0)+VLOOKUP($B35,Nov!$B$22:$E$41,4,0)+VLOOKUP($B35,Dic!$B$22:$E$41,4,0),0)</f>
        <v>0</v>
      </c>
      <c r="E35" s="102"/>
      <c r="F35" s="102"/>
      <c r="H35" s="102"/>
      <c r="I35" s="102"/>
      <c r="J35" s="102"/>
      <c r="K35" s="84"/>
      <c r="M35" s="148" t="s">
        <v>119</v>
      </c>
      <c r="N35" s="123">
        <f>+Ago!E47</f>
        <v>5900</v>
      </c>
      <c r="O35" s="123">
        <f>+Ago!E48</f>
        <v>2120</v>
      </c>
      <c r="P35" s="123">
        <f>+Ago!E49</f>
        <v>1230</v>
      </c>
      <c r="Q35" s="123">
        <f>+Ago!E51</f>
        <v>1200</v>
      </c>
      <c r="R35" s="124">
        <f>+Ago!E50</f>
        <v>750</v>
      </c>
    </row>
    <row r="36" spans="2:18" ht="12.5">
      <c r="B36" s="148">
        <f>Config!B18</f>
        <v>10</v>
      </c>
      <c r="C36" s="123">
        <f>IFERROR(VLOOKUP($B36,Ene!$B$22:$E$41,3,0)+VLOOKUP($B36,Feb!$B$22:$E$41,3,0)+VLOOKUP($B36,Mar!$B$22:$E$41,3,0)+VLOOKUP($B36,Abr!$B$22:$E$41,3,0)+VLOOKUP($B36,May!$B$22:$E$6116,3,0)+VLOOKUP($B36,Jun!$B$22:$E$41,3,0)+VLOOKUP($B36,Jul!$B$22:$E$41,3,0)+VLOOKUP($B36,Ago!$B$22:$E$41,3,0)+VLOOKUP($B36,Sept!$B$22:$E$41,3,0)+VLOOKUP($B36,Oct!$B$22:$E$41,3,0)+VLOOKUP($B36,Nov!$B$22:$E$41,3,0)+VLOOKUP($B36,Dic!$B$22:$E$41,3,0),0)</f>
        <v>0</v>
      </c>
      <c r="D36" s="124">
        <f>IFERROR(VLOOKUP($B36,Ene!$B$22:$E$41,4,0)+VLOOKUP($B36,Feb!$B$22:$E$41,4,0)+VLOOKUP($B36,Mar!$B$22:$E$41,4,0)+VLOOKUP($B36,Abr!$B$22:$E$41,4,0)+VLOOKUP($B36,May!$B$22:$E$6116,4,0)+VLOOKUP($B36,Jun!$B$22:$E$41,4,0)+VLOOKUP($B36,Jul!$B$22:$E$41,4,0)+VLOOKUP($B36,Ago!$B$22:$E$41,4,0)+VLOOKUP($B36,Sept!$B$22:$E$41,4,0)+VLOOKUP($B36,Oct!$B$22:$E$41,4,0)+VLOOKUP($B36,Nov!$B$22:$E$41,4,0)+VLOOKUP($B36,Dic!$B$22:$E$41,4,0),0)</f>
        <v>0</v>
      </c>
      <c r="E36" s="102"/>
      <c r="F36" s="102"/>
      <c r="H36" s="102"/>
      <c r="I36" s="102"/>
      <c r="J36" s="102"/>
      <c r="K36" s="84"/>
      <c r="M36" s="148" t="s">
        <v>120</v>
      </c>
      <c r="N36" s="123">
        <f>+Sept!E47</f>
        <v>5900</v>
      </c>
      <c r="O36" s="123">
        <f>+Sept!E48</f>
        <v>2120</v>
      </c>
      <c r="P36" s="123">
        <f>+Sept!E49</f>
        <v>1230</v>
      </c>
      <c r="Q36" s="123">
        <f>+Sept!E51</f>
        <v>1200</v>
      </c>
      <c r="R36" s="124">
        <f>+Sept!E50</f>
        <v>750</v>
      </c>
    </row>
    <row r="37" spans="2:18" ht="12.5">
      <c r="B37" s="148">
        <f>Config!B19</f>
        <v>11</v>
      </c>
      <c r="C37" s="123">
        <f>IFERROR(VLOOKUP($B37,Ene!$B$22:$E$41,3,0)+VLOOKUP($B37,Feb!$B$22:$E$41,3,0)+VLOOKUP($B37,Mar!$B$22:$E$41,3,0)+VLOOKUP($B37,Abr!$B$22:$E$41,3,0)+VLOOKUP($B37,May!$B$22:$E$6116,3,0)+VLOOKUP($B37,Jun!$B$22:$E$41,3,0)+VLOOKUP($B37,Jul!$B$22:$E$41,3,0)+VLOOKUP($B37,Ago!$B$22:$E$41,3,0)+VLOOKUP($B37,Sept!$B$22:$E$41,3,0)+VLOOKUP($B37,Oct!$B$22:$E$41,3,0)+VLOOKUP($B37,Nov!$B$22:$E$41,3,0)+VLOOKUP($B37,Dic!$B$22:$E$41,3,0),0)</f>
        <v>0</v>
      </c>
      <c r="D37" s="124">
        <f>IFERROR(VLOOKUP($B37,Ene!$B$22:$E$41,4,0)+VLOOKUP($B37,Feb!$B$22:$E$41,4,0)+VLOOKUP($B37,Mar!$B$22:$E$41,4,0)+VLOOKUP($B37,Abr!$B$22:$E$41,4,0)+VLOOKUP($B37,May!$B$22:$E$6116,4,0)+VLOOKUP($B37,Jun!$B$22:$E$41,4,0)+VLOOKUP($B37,Jul!$B$22:$E$41,4,0)+VLOOKUP($B37,Ago!$B$22:$E$41,4,0)+VLOOKUP($B37,Sept!$B$22:$E$41,4,0)+VLOOKUP($B37,Oct!$B$22:$E$41,4,0)+VLOOKUP($B37,Nov!$B$22:$E$41,4,0)+VLOOKUP($B37,Dic!$B$22:$E$41,4,0),0)</f>
        <v>0</v>
      </c>
      <c r="E37" s="102"/>
      <c r="F37" s="102"/>
      <c r="H37" s="102"/>
      <c r="I37" s="102"/>
      <c r="J37" s="102"/>
      <c r="K37" s="84"/>
      <c r="M37" s="148" t="s">
        <v>121</v>
      </c>
      <c r="N37" s="123">
        <f>+Oct!E47</f>
        <v>5900</v>
      </c>
      <c r="O37" s="123">
        <f>+Oct!E48</f>
        <v>2120</v>
      </c>
      <c r="P37" s="123">
        <f>+Oct!E49</f>
        <v>1230</v>
      </c>
      <c r="Q37" s="123">
        <f>+Oct!E51</f>
        <v>1200</v>
      </c>
      <c r="R37" s="124">
        <f>+Oct!E50</f>
        <v>750</v>
      </c>
    </row>
    <row r="38" spans="2:18" ht="12.5">
      <c r="B38" s="148">
        <f>Config!B20</f>
        <v>12</v>
      </c>
      <c r="C38" s="123">
        <f>IFERROR(VLOOKUP($B38,Ene!$B$22:$E$41,3,0)+VLOOKUP($B38,Feb!$B$22:$E$41,3,0)+VLOOKUP($B38,Mar!$B$22:$E$41,3,0)+VLOOKUP($B38,Abr!$B$22:$E$41,3,0)+VLOOKUP($B38,May!$B$22:$E$6116,3,0)+VLOOKUP($B38,Jun!$B$22:$E$41,3,0)+VLOOKUP($B38,Jul!$B$22:$E$41,3,0)+VLOOKUP($B38,Ago!$B$22:$E$41,3,0)+VLOOKUP($B38,Sept!$B$22:$E$41,3,0)+VLOOKUP($B38,Oct!$B$22:$E$41,3,0)+VLOOKUP($B38,Nov!$B$22:$E$41,3,0)+VLOOKUP($B38,Dic!$B$22:$E$41,3,0),0)</f>
        <v>0</v>
      </c>
      <c r="D38" s="124">
        <f>IFERROR(VLOOKUP($B38,Ene!$B$22:$E$41,4,0)+VLOOKUP($B38,Feb!$B$22:$E$41,4,0)+VLOOKUP($B38,Mar!$B$22:$E$41,4,0)+VLOOKUP($B38,Abr!$B$22:$E$41,4,0)+VLOOKUP($B38,May!$B$22:$E$6116,4,0)+VLOOKUP($B38,Jun!$B$22:$E$41,4,0)+VLOOKUP($B38,Jul!$B$22:$E$41,4,0)+VLOOKUP($B38,Ago!$B$22:$E$41,4,0)+VLOOKUP($B38,Sept!$B$22:$E$41,4,0)+VLOOKUP($B38,Oct!$B$22:$E$41,4,0)+VLOOKUP($B38,Nov!$B$22:$E$41,4,0)+VLOOKUP($B38,Dic!$B$22:$E$41,4,0),0)</f>
        <v>0</v>
      </c>
      <c r="E38" s="102"/>
      <c r="F38" s="102"/>
      <c r="H38" s="102"/>
      <c r="I38" s="102"/>
      <c r="J38" s="102"/>
      <c r="K38" s="84"/>
      <c r="M38" s="148" t="s">
        <v>122</v>
      </c>
      <c r="N38" s="123">
        <f>+Nov!E47</f>
        <v>5900</v>
      </c>
      <c r="O38" s="123">
        <f>+Nov!E48</f>
        <v>2120</v>
      </c>
      <c r="P38" s="123">
        <f>+Nov!E49</f>
        <v>1230</v>
      </c>
      <c r="Q38" s="123">
        <f>+Nov!E51</f>
        <v>1200</v>
      </c>
      <c r="R38" s="124">
        <f>+Nov!E50</f>
        <v>750</v>
      </c>
    </row>
    <row r="39" spans="2:18" ht="13" thickBot="1">
      <c r="B39" s="148">
        <f>Config!B21</f>
        <v>13</v>
      </c>
      <c r="C39" s="123">
        <f>IFERROR(VLOOKUP($B39,Ene!$B$22:$E$41,3,0)+VLOOKUP($B39,Feb!$B$22:$E$41,3,0)+VLOOKUP($B39,Mar!$B$22:$E$41,3,0)+VLOOKUP($B39,Abr!$B$22:$E$41,3,0)+VLOOKUP($B39,May!$B$22:$E$6116,3,0)+VLOOKUP($B39,Jun!$B$22:$E$41,3,0)+VLOOKUP($B39,Jul!$B$22:$E$41,3,0)+VLOOKUP($B39,Ago!$B$22:$E$41,3,0)+VLOOKUP($B39,Sept!$B$22:$E$41,3,0)+VLOOKUP($B39,Oct!$B$22:$E$41,3,0)+VLOOKUP($B39,Nov!$B$22:$E$41,3,0)+VLOOKUP($B39,Dic!$B$22:$E$41,3,0),0)</f>
        <v>0</v>
      </c>
      <c r="D39" s="124">
        <f>IFERROR(VLOOKUP($B39,Ene!$B$22:$E$41,4,0)+VLOOKUP($B39,Feb!$B$22:$E$41,4,0)+VLOOKUP($B39,Mar!$B$22:$E$41,4,0)+VLOOKUP($B39,Abr!$B$22:$E$41,4,0)+VLOOKUP($B39,May!$B$22:$E$6116,4,0)+VLOOKUP($B39,Jun!$B$22:$E$41,4,0)+VLOOKUP($B39,Jul!$B$22:$E$41,4,0)+VLOOKUP($B39,Ago!$B$22:$E$41,4,0)+VLOOKUP($B39,Sept!$B$22:$E$41,4,0)+VLOOKUP($B39,Oct!$B$22:$E$41,4,0)+VLOOKUP($B39,Nov!$B$22:$E$41,4,0)+VLOOKUP($B39,Dic!$B$22:$E$41,4,0),0)</f>
        <v>0</v>
      </c>
      <c r="E39" s="102"/>
      <c r="F39" s="102"/>
      <c r="H39" s="102"/>
      <c r="I39" s="102"/>
      <c r="J39" s="102"/>
      <c r="K39" s="223"/>
      <c r="M39" s="156" t="s">
        <v>123</v>
      </c>
      <c r="N39" s="157">
        <f>+Dic!E47</f>
        <v>5900</v>
      </c>
      <c r="O39" s="157">
        <f>+Dic!E48</f>
        <v>2120</v>
      </c>
      <c r="P39" s="157">
        <f>+Dic!E49</f>
        <v>1230</v>
      </c>
      <c r="Q39" s="157">
        <f>+Dic!E51</f>
        <v>1200</v>
      </c>
      <c r="R39" s="158">
        <f>+Dic!E50</f>
        <v>750</v>
      </c>
    </row>
    <row r="40" spans="2:18" ht="12.5">
      <c r="B40" s="148">
        <f>Config!B22</f>
        <v>14</v>
      </c>
      <c r="C40" s="123">
        <f>IFERROR(VLOOKUP($B40,Ene!$B$22:$E$41,3,0)+VLOOKUP($B40,Feb!$B$22:$E$41,3,0)+VLOOKUP($B40,Mar!$B$22:$E$41,3,0)+VLOOKUP($B40,Abr!$B$22:$E$41,3,0)+VLOOKUP($B40,May!$B$22:$E$6116,3,0)+VLOOKUP($B40,Jun!$B$22:$E$41,3,0)+VLOOKUP($B40,Jul!$B$22:$E$41,3,0)+VLOOKUP($B40,Ago!$B$22:$E$41,3,0)+VLOOKUP($B40,Sept!$B$22:$E$41,3,0)+VLOOKUP($B40,Oct!$B$22:$E$41,3,0)+VLOOKUP($B40,Nov!$B$22:$E$41,3,0)+VLOOKUP($B40,Dic!$B$22:$E$41,3,0),0)</f>
        <v>0</v>
      </c>
      <c r="D40" s="124">
        <f>IFERROR(VLOOKUP($B40,Ene!$B$22:$E$41,4,0)+VLOOKUP($B40,Feb!$B$22:$E$41,4,0)+VLOOKUP($B40,Mar!$B$22:$E$41,4,0)+VLOOKUP($B40,Abr!$B$22:$E$41,4,0)+VLOOKUP($B40,May!$B$22:$E$6116,4,0)+VLOOKUP($B40,Jun!$B$22:$E$41,4,0)+VLOOKUP($B40,Jul!$B$22:$E$41,4,0)+VLOOKUP($B40,Ago!$B$22:$E$41,4,0)+VLOOKUP($B40,Sept!$B$22:$E$41,4,0)+VLOOKUP($B40,Oct!$B$22:$E$41,4,0)+VLOOKUP($B40,Nov!$B$22:$E$41,4,0)+VLOOKUP($B40,Dic!$B$22:$E$41,4,0),0)</f>
        <v>0</v>
      </c>
      <c r="E40" s="102"/>
      <c r="F40" s="102"/>
      <c r="H40" s="102"/>
      <c r="I40" s="102"/>
      <c r="J40" s="102"/>
      <c r="K40" s="223"/>
      <c r="L40" s="215"/>
      <c r="M40" s="215"/>
      <c r="N40" s="215"/>
      <c r="O40" s="215"/>
      <c r="P40" s="215"/>
      <c r="Q40" s="102"/>
      <c r="R40" s="102"/>
    </row>
    <row r="41" spans="2:18" ht="12.5">
      <c r="B41" s="148">
        <f>Config!B23</f>
        <v>15</v>
      </c>
      <c r="C41" s="123">
        <f>IFERROR(VLOOKUP($B41,Ene!$B$22:$E$41,3,0)+VLOOKUP($B41,Feb!$B$22:$E$41,3,0)+VLOOKUP($B41,Mar!$B$22:$E$41,3,0)+VLOOKUP($B41,Abr!$B$22:$E$41,3,0)+VLOOKUP($B41,May!$B$22:$E$6116,3,0)+VLOOKUP($B41,Jun!$B$22:$E$41,3,0)+VLOOKUP($B41,Jul!$B$22:$E$41,3,0)+VLOOKUP($B41,Ago!$B$22:$E$41,3,0)+VLOOKUP($B41,Sept!$B$22:$E$41,3,0)+VLOOKUP($B41,Oct!$B$22:$E$41,3,0)+VLOOKUP($B41,Nov!$B$22:$E$41,3,0)+VLOOKUP($B41,Dic!$B$22:$E$41,3,0),0)</f>
        <v>0</v>
      </c>
      <c r="D41" s="124">
        <f>IFERROR(VLOOKUP($B41,Ene!$B$22:$E$41,4,0)+VLOOKUP($B41,Feb!$B$22:$E$41,4,0)+VLOOKUP($B41,Mar!$B$22:$E$41,4,0)+VLOOKUP($B41,Abr!$B$22:$E$41,4,0)+VLOOKUP($B41,May!$B$22:$E$6116,4,0)+VLOOKUP($B41,Jun!$B$22:$E$41,4,0)+VLOOKUP($B41,Jul!$B$22:$E$41,4,0)+VLOOKUP($B41,Ago!$B$22:$E$41,4,0)+VLOOKUP($B41,Sept!$B$22:$E$41,4,0)+VLOOKUP($B41,Oct!$B$22:$E$41,4,0)+VLOOKUP($B41,Nov!$B$22:$E$41,4,0)+VLOOKUP($B41,Dic!$B$22:$E$41,4,0),0)</f>
        <v>0</v>
      </c>
      <c r="E41" s="102"/>
      <c r="F41" s="102"/>
      <c r="H41" s="102"/>
      <c r="I41" s="102"/>
      <c r="J41" s="102"/>
      <c r="K41" s="223"/>
      <c r="L41" s="215"/>
      <c r="M41" s="215"/>
      <c r="N41" s="215"/>
      <c r="O41" s="215"/>
      <c r="P41" s="215"/>
      <c r="Q41" s="102"/>
      <c r="R41" s="102"/>
    </row>
    <row r="42" spans="2:18" ht="12.5">
      <c r="B42" s="148">
        <f>Config!B24</f>
        <v>16</v>
      </c>
      <c r="C42" s="123">
        <f>IFERROR(VLOOKUP($B42,Ene!$B$22:$E$41,3,0)+VLOOKUP($B42,Feb!$B$22:$E$41,3,0)+VLOOKUP($B42,Mar!$B$22:$E$41,3,0)+VLOOKUP($B42,Abr!$B$22:$E$41,3,0)+VLOOKUP($B42,May!$B$22:$E$6116,3,0)+VLOOKUP($B42,Jun!$B$22:$E$41,3,0)+VLOOKUP($B42,Jul!$B$22:$E$41,3,0)+VLOOKUP($B42,Ago!$B$22:$E$41,3,0)+VLOOKUP($B42,Sept!$B$22:$E$41,3,0)+VLOOKUP($B42,Oct!$B$22:$E$41,3,0)+VLOOKUP($B42,Nov!$B$22:$E$41,3,0)+VLOOKUP($B42,Dic!$B$22:$E$41,3,0),0)</f>
        <v>0</v>
      </c>
      <c r="D42" s="124">
        <f>IFERROR(VLOOKUP($B42,Ene!$B$22:$E$41,4,0)+VLOOKUP($B42,Feb!$B$22:$E$41,4,0)+VLOOKUP($B42,Mar!$B$22:$E$41,4,0)+VLOOKUP($B42,Abr!$B$22:$E$41,4,0)+VLOOKUP($B42,May!$B$22:$E$6116,4,0)+VLOOKUP($B42,Jun!$B$22:$E$41,4,0)+VLOOKUP($B42,Jul!$B$22:$E$41,4,0)+VLOOKUP($B42,Ago!$B$22:$E$41,4,0)+VLOOKUP($B42,Sept!$B$22:$E$41,4,0)+VLOOKUP($B42,Oct!$B$22:$E$41,4,0)+VLOOKUP($B42,Nov!$B$22:$E$41,4,0)+VLOOKUP($B42,Dic!$B$22:$E$41,4,0),0)</f>
        <v>0</v>
      </c>
      <c r="E42" s="102"/>
      <c r="F42" s="102"/>
      <c r="H42" s="102"/>
      <c r="I42" s="102"/>
      <c r="J42" s="102"/>
      <c r="K42" s="223"/>
      <c r="L42" s="215"/>
      <c r="M42" s="215"/>
      <c r="N42" s="215"/>
      <c r="O42" s="215"/>
      <c r="P42" s="215"/>
      <c r="Q42" s="102"/>
      <c r="R42" s="102"/>
    </row>
    <row r="43" spans="2:18" ht="12.5">
      <c r="B43" s="148">
        <f>Config!B25</f>
        <v>17</v>
      </c>
      <c r="C43" s="123">
        <f>IFERROR(VLOOKUP($B43,Ene!$B$22:$E$41,3,0)+VLOOKUP($B43,Feb!$B$22:$E$41,3,0)+VLOOKUP($B43,Mar!$B$22:$E$41,3,0)+VLOOKUP($B43,Abr!$B$22:$E$41,3,0)+VLOOKUP($B43,May!$B$22:$E$6116,3,0)+VLOOKUP($B43,Jun!$B$22:$E$41,3,0)+VLOOKUP($B43,Jul!$B$22:$E$41,3,0)+VLOOKUP($B43,Ago!$B$22:$E$41,3,0)+VLOOKUP($B43,Sept!$B$22:$E$41,3,0)+VLOOKUP($B43,Oct!$B$22:$E$41,3,0)+VLOOKUP($B43,Nov!$B$22:$E$41,3,0)+VLOOKUP($B43,Dic!$B$22:$E$41,3,0),0)</f>
        <v>0</v>
      </c>
      <c r="D43" s="124">
        <f>IFERROR(VLOOKUP($B43,Ene!$B$22:$E$41,4,0)+VLOOKUP($B43,Feb!$B$22:$E$41,4,0)+VLOOKUP($B43,Mar!$B$22:$E$41,4,0)+VLOOKUP($B43,Abr!$B$22:$E$41,4,0)+VLOOKUP($B43,May!$B$22:$E$6116,4,0)+VLOOKUP($B43,Jun!$B$22:$E$41,4,0)+VLOOKUP($B43,Jul!$B$22:$E$41,4,0)+VLOOKUP($B43,Ago!$B$22:$E$41,4,0)+VLOOKUP($B43,Sept!$B$22:$E$41,4,0)+VLOOKUP($B43,Oct!$B$22:$E$41,4,0)+VLOOKUP($B43,Nov!$B$22:$E$41,4,0)+VLOOKUP($B43,Dic!$B$22:$E$41,4,0),0)</f>
        <v>0</v>
      </c>
      <c r="E43" s="102"/>
      <c r="F43" s="102"/>
      <c r="H43" s="102"/>
      <c r="I43" s="102"/>
      <c r="J43" s="102"/>
      <c r="K43" s="223"/>
      <c r="L43" s="215"/>
      <c r="M43" s="215"/>
      <c r="N43" s="215"/>
      <c r="O43" s="215"/>
      <c r="P43" s="215"/>
      <c r="Q43" s="102"/>
      <c r="R43" s="102"/>
    </row>
    <row r="44" spans="2:18" ht="12.5">
      <c r="B44" s="148">
        <f>Config!B26</f>
        <v>18</v>
      </c>
      <c r="C44" s="123">
        <f>IFERROR(VLOOKUP($B44,Ene!$B$22:$E$41,3,0)+VLOOKUP($B44,Feb!$B$22:$E$41,3,0)+VLOOKUP($B44,Mar!$B$22:$E$41,3,0)+VLOOKUP($B44,Abr!$B$22:$E$41,3,0)+VLOOKUP($B44,May!$B$22:$E$6116,3,0)+VLOOKUP($B44,Jun!$B$22:$E$41,3,0)+VLOOKUP($B44,Jul!$B$22:$E$41,3,0)+VLOOKUP($B44,Ago!$B$22:$E$41,3,0)+VLOOKUP($B44,Sept!$B$22:$E$41,3,0)+VLOOKUP($B44,Oct!$B$22:$E$41,3,0)+VLOOKUP($B44,Nov!$B$22:$E$41,3,0)+VLOOKUP($B44,Dic!$B$22:$E$41,3,0),0)</f>
        <v>0</v>
      </c>
      <c r="D44" s="124">
        <f>IFERROR(VLOOKUP($B44,Ene!$B$22:$E$41,4,0)+VLOOKUP($B44,Feb!$B$22:$E$41,4,0)+VLOOKUP($B44,Mar!$B$22:$E$41,4,0)+VLOOKUP($B44,Abr!$B$22:$E$41,4,0)+VLOOKUP($B44,May!$B$22:$E$6116,4,0)+VLOOKUP($B44,Jun!$B$22:$E$41,4,0)+VLOOKUP($B44,Jul!$B$22:$E$41,4,0)+VLOOKUP($B44,Ago!$B$22:$E$41,4,0)+VLOOKUP($B44,Sept!$B$22:$E$41,4,0)+VLOOKUP($B44,Oct!$B$22:$E$41,4,0)+VLOOKUP($B44,Nov!$B$22:$E$41,4,0)+VLOOKUP($B44,Dic!$B$22:$E$41,4,0),0)</f>
        <v>0</v>
      </c>
      <c r="E44" s="102"/>
      <c r="F44" s="102"/>
      <c r="H44" s="102"/>
      <c r="I44" s="102"/>
      <c r="J44" s="102"/>
      <c r="K44" s="223"/>
      <c r="L44" s="215"/>
      <c r="M44" s="215"/>
      <c r="N44" s="215"/>
      <c r="O44" s="215"/>
      <c r="P44" s="215"/>
      <c r="Q44" s="102"/>
      <c r="R44" s="102"/>
    </row>
    <row r="45" spans="2:18" ht="12.5">
      <c r="B45" s="148">
        <f>Config!B27</f>
        <v>19</v>
      </c>
      <c r="C45" s="123">
        <f>IFERROR(VLOOKUP($B45,Ene!$B$22:$E$41,3,0)+VLOOKUP($B45,Feb!$B$22:$E$41,3,0)+VLOOKUP($B45,Mar!$B$22:$E$41,3,0)+VLOOKUP($B45,Abr!$B$22:$E$41,3,0)+VLOOKUP($B45,May!$B$22:$E$6116,3,0)+VLOOKUP($B45,Jun!$B$22:$E$41,3,0)+VLOOKUP($B45,Jul!$B$22:$E$41,3,0)+VLOOKUP($B45,Ago!$B$22:$E$41,3,0)+VLOOKUP($B45,Sept!$B$22:$E$41,3,0)+VLOOKUP($B45,Oct!$B$22:$E$41,3,0)+VLOOKUP($B45,Nov!$B$22:$E$41,3,0)+VLOOKUP($B45,Dic!$B$22:$E$41,3,0),0)</f>
        <v>0</v>
      </c>
      <c r="D45" s="124">
        <f>IFERROR(VLOOKUP($B45,Ene!$B$22:$E$41,4,0)+VLOOKUP($B45,Feb!$B$22:$E$41,4,0)+VLOOKUP($B45,Mar!$B$22:$E$41,4,0)+VLOOKUP($B45,Abr!$B$22:$E$41,4,0)+VLOOKUP($B45,May!$B$22:$E$6116,4,0)+VLOOKUP($B45,Jun!$B$22:$E$41,4,0)+VLOOKUP($B45,Jul!$B$22:$E$41,4,0)+VLOOKUP($B45,Ago!$B$22:$E$41,4,0)+VLOOKUP($B45,Sept!$B$22:$E$41,4,0)+VLOOKUP($B45,Oct!$B$22:$E$41,4,0)+VLOOKUP($B45,Nov!$B$22:$E$41,4,0)+VLOOKUP($B45,Dic!$B$22:$E$41,4,0),0)</f>
        <v>0</v>
      </c>
      <c r="E45" s="102"/>
      <c r="F45" s="102"/>
      <c r="H45" s="102"/>
      <c r="I45" s="102"/>
      <c r="J45" s="102"/>
      <c r="K45" s="223"/>
      <c r="L45" s="215"/>
      <c r="M45" s="215"/>
      <c r="N45" s="215"/>
      <c r="O45" s="215"/>
      <c r="P45" s="215"/>
      <c r="Q45" s="102"/>
      <c r="R45" s="102"/>
    </row>
    <row r="46" spans="2:18" ht="12.5">
      <c r="B46" s="148">
        <f>Config!B28</f>
        <v>20</v>
      </c>
      <c r="C46" s="123">
        <f>IFERROR(VLOOKUP($B46,Ene!$B$22:$E$41,3,0)+VLOOKUP($B46,Feb!$B$22:$E$41,3,0)+VLOOKUP($B46,Mar!$B$22:$E$41,3,0)+VLOOKUP($B46,Abr!$B$22:$E$41,3,0)+VLOOKUP($B46,May!$B$22:$E$6116,3,0)+VLOOKUP($B46,Jun!$B$22:$E$41,3,0)+VLOOKUP($B46,Jul!$B$22:$E$41,3,0)+VLOOKUP($B46,Ago!$B$22:$E$41,3,0)+VLOOKUP($B46,Sept!$B$22:$E$41,3,0)+VLOOKUP($B46,Oct!$B$22:$E$41,3,0)+VLOOKUP($B46,Nov!$B$22:$E$41,3,0)+VLOOKUP($B46,Dic!$B$22:$E$41,3,0),0)</f>
        <v>0</v>
      </c>
      <c r="D46" s="124">
        <f>IFERROR(VLOOKUP($B46,Ene!$B$22:$E$41,4,0)+VLOOKUP($B46,Feb!$B$22:$E$41,4,0)+VLOOKUP($B46,Mar!$B$22:$E$41,4,0)+VLOOKUP($B46,Abr!$B$22:$E$41,4,0)+VLOOKUP($B46,May!$B$22:$E$6116,4,0)+VLOOKUP($B46,Jun!$B$22:$E$41,4,0)+VLOOKUP($B46,Jul!$B$22:$E$41,4,0)+VLOOKUP($B46,Ago!$B$22:$E$41,4,0)+VLOOKUP($B46,Sept!$B$22:$E$41,4,0)+VLOOKUP($B46,Oct!$B$22:$E$41,4,0)+VLOOKUP($B46,Nov!$B$22:$E$41,4,0)+VLOOKUP($B46,Dic!$B$22:$E$41,4,0),0)</f>
        <v>0</v>
      </c>
      <c r="E46" s="102"/>
      <c r="F46" s="102"/>
      <c r="H46" s="102"/>
      <c r="I46" s="102"/>
      <c r="J46" s="102"/>
      <c r="K46" s="223"/>
      <c r="L46" s="215"/>
      <c r="M46" s="215"/>
      <c r="N46" s="215"/>
      <c r="O46" s="215"/>
      <c r="P46" s="215"/>
      <c r="Q46" s="102"/>
      <c r="R46" s="102"/>
    </row>
    <row r="47" spans="2:18" ht="12.5">
      <c r="B47" s="148" t="e">
        <f>Config!#REF!</f>
        <v>#REF!</v>
      </c>
      <c r="C47" s="123">
        <f>IFERROR(VLOOKUP($B47,Ene!$B$22:$E$41,3,0)+VLOOKUP($B47,Feb!$B$22:$E$41,3,0)+VLOOKUP($B47,Mar!$B$22:$E$41,3,0)+VLOOKUP($B47,Abr!$B$22:$E$41,3,0)+VLOOKUP($B47,May!$B$22:$E$6116,3,0)+VLOOKUP($B47,Jun!$B$22:$E$41,3,0)+VLOOKUP($B47,Jul!$B$22:$E$41,3,0)+VLOOKUP($B47,Ago!$B$22:$E$41,3,0)+VLOOKUP($B47,Sept!$B$22:$E$41,3,0)+VLOOKUP($B47,Oct!$B$22:$E$41,3,0)+VLOOKUP($B47,Nov!$B$22:$E$41,3,0)+VLOOKUP($B47,Dic!$B$22:$E$41,3,0),0)</f>
        <v>0</v>
      </c>
      <c r="D47" s="124">
        <f>IFERROR(VLOOKUP($B47,Ene!$B$22:$E$41,4,0)+VLOOKUP($B47,Feb!$B$22:$E$41,4,0)+VLOOKUP($B47,Mar!$B$22:$E$41,4,0)+VLOOKUP($B47,Abr!$B$22:$E$41,4,0)+VLOOKUP($B47,May!$B$22:$E$6116,4,0)+VLOOKUP($B47,Jun!$B$22:$E$41,4,0)+VLOOKUP($B47,Jul!$B$22:$E$41,4,0)+VLOOKUP($B47,Ago!$B$22:$E$41,4,0)+VLOOKUP($B47,Sept!$B$22:$E$41,4,0)+VLOOKUP($B47,Oct!$B$22:$E$41,4,0)+VLOOKUP($B47,Nov!$B$22:$E$41,4,0)+VLOOKUP($B47,Dic!$B$22:$E$41,4,0),0)</f>
        <v>0</v>
      </c>
      <c r="E47" s="102"/>
      <c r="F47" s="102"/>
      <c r="H47" s="102"/>
      <c r="I47" s="102"/>
      <c r="J47" s="102"/>
      <c r="K47" s="223"/>
      <c r="L47" s="215"/>
      <c r="M47" s="215"/>
      <c r="N47" s="215"/>
      <c r="O47" s="215"/>
      <c r="P47" s="215"/>
      <c r="Q47" s="102"/>
      <c r="R47" s="102"/>
    </row>
    <row r="48" spans="2:18" ht="12.5">
      <c r="B48" s="148" t="e">
        <f>Config!#REF!</f>
        <v>#REF!</v>
      </c>
      <c r="C48" s="123">
        <f>IFERROR(VLOOKUP($B48,Ene!$B$22:$E$41,3,0)+VLOOKUP($B48,Feb!$B$22:$E$41,3,0)+VLOOKUP($B48,Mar!$B$22:$E$41,3,0)+VLOOKUP($B48,Abr!$B$22:$E$41,3,0)+VLOOKUP($B48,May!$B$22:$E$6116,3,0)+VLOOKUP($B48,Jun!$B$22:$E$41,3,0)+VLOOKUP($B48,Jul!$B$22:$E$41,3,0)+VLOOKUP($B48,Ago!$B$22:$E$41,3,0)+VLOOKUP($B48,Sept!$B$22:$E$41,3,0)+VLOOKUP($B48,Oct!$B$22:$E$41,3,0)+VLOOKUP($B48,Nov!$B$22:$E$41,3,0)+VLOOKUP($B48,Dic!$B$22:$E$41,3,0),0)</f>
        <v>0</v>
      </c>
      <c r="D48" s="124">
        <f>IFERROR(VLOOKUP($B48,Ene!$B$22:$E$41,4,0)+VLOOKUP($B48,Feb!$B$22:$E$41,4,0)+VLOOKUP($B48,Mar!$B$22:$E$41,4,0)+VLOOKUP($B48,Abr!$B$22:$E$41,4,0)+VLOOKUP($B48,May!$B$22:$E$6116,4,0)+VLOOKUP($B48,Jun!$B$22:$E$41,4,0)+VLOOKUP($B48,Jul!$B$22:$E$41,4,0)+VLOOKUP($B48,Ago!$B$22:$E$41,4,0)+VLOOKUP($B48,Sept!$B$22:$E$41,4,0)+VLOOKUP($B48,Oct!$B$22:$E$41,4,0)+VLOOKUP($B48,Nov!$B$22:$E$41,4,0)+VLOOKUP($B48,Dic!$B$22:$E$41,4,0),0)</f>
        <v>0</v>
      </c>
      <c r="E48" s="102"/>
      <c r="F48" s="102"/>
      <c r="H48" s="102"/>
      <c r="I48" s="102"/>
      <c r="J48" s="102"/>
      <c r="K48" s="223"/>
      <c r="L48" s="215"/>
      <c r="M48" s="215"/>
      <c r="N48" s="215"/>
      <c r="O48" s="215"/>
      <c r="P48" s="215"/>
      <c r="Q48" s="102"/>
      <c r="R48" s="102"/>
    </row>
    <row r="49" spans="2:4" ht="12.5">
      <c r="B49" s="148" t="e">
        <f>Config!#REF!</f>
        <v>#REF!</v>
      </c>
      <c r="C49" s="123">
        <f>IFERROR(VLOOKUP($B49,Ene!$B$22:$E$41,3,0)+VLOOKUP($B49,Feb!$B$22:$E$41,3,0)+VLOOKUP($B49,Mar!$B$22:$E$41,3,0)+VLOOKUP($B49,Abr!$B$22:$E$41,3,0)+VLOOKUP($B49,May!$B$22:$E$6116,3,0)+VLOOKUP($B49,Jun!$B$22:$E$41,3,0)+VLOOKUP($B49,Jul!$B$22:$E$41,3,0)+VLOOKUP($B49,Ago!$B$22:$E$41,3,0)+VLOOKUP($B49,Sept!$B$22:$E$41,3,0)+VLOOKUP($B49,Oct!$B$22:$E$41,3,0)+VLOOKUP($B49,Nov!$B$22:$E$41,3,0)+VLOOKUP($B49,Dic!$B$22:$E$41,3,0),0)</f>
        <v>0</v>
      </c>
      <c r="D49" s="124">
        <f>IFERROR(VLOOKUP($B49,Ene!$B$22:$E$41,4,0)+VLOOKUP($B49,Feb!$B$22:$E$41,4,0)+VLOOKUP($B49,Mar!$B$22:$E$41,4,0)+VLOOKUP($B49,Abr!$B$22:$E$41,4,0)+VLOOKUP($B49,May!$B$22:$E$6116,4,0)+VLOOKUP($B49,Jun!$B$22:$E$41,4,0)+VLOOKUP($B49,Jul!$B$22:$E$41,4,0)+VLOOKUP($B49,Ago!$B$22:$E$41,4,0)+VLOOKUP($B49,Sept!$B$22:$E$41,4,0)+VLOOKUP($B49,Oct!$B$22:$E$41,4,0)+VLOOKUP($B49,Nov!$B$22:$E$41,4,0)+VLOOKUP($B49,Dic!$B$22:$E$41,4,0),0)</f>
        <v>0</v>
      </c>
    </row>
    <row r="50" spans="2:4" ht="12.5">
      <c r="B50" s="148" t="e">
        <f>Config!#REF!</f>
        <v>#REF!</v>
      </c>
      <c r="C50" s="123">
        <f>IFERROR(VLOOKUP($B50,Ene!$B$22:$E$41,3,0)+VLOOKUP($B50,Feb!$B$22:$E$41,3,0)+VLOOKUP($B50,Mar!$B$22:$E$41,3,0)+VLOOKUP($B50,Abr!$B$22:$E$41,3,0)+VLOOKUP($B50,May!$B$22:$E$6116,3,0)+VLOOKUP($B50,Jun!$B$22:$E$41,3,0)+VLOOKUP($B50,Jul!$B$22:$E$41,3,0)+VLOOKUP($B50,Ago!$B$22:$E$41,3,0)+VLOOKUP($B50,Sept!$B$22:$E$41,3,0)+VLOOKUP($B50,Oct!$B$22:$E$41,3,0)+VLOOKUP($B50,Nov!$B$22:$E$41,3,0)+VLOOKUP($B50,Dic!$B$22:$E$41,3,0),0)</f>
        <v>0</v>
      </c>
      <c r="D50" s="124">
        <f>IFERROR(VLOOKUP($B50,Ene!$B$22:$E$41,4,0)+VLOOKUP($B50,Feb!$B$22:$E$41,4,0)+VLOOKUP($B50,Mar!$B$22:$E$41,4,0)+VLOOKUP($B50,Abr!$B$22:$E$41,4,0)+VLOOKUP($B50,May!$B$22:$E$6116,4,0)+VLOOKUP($B50,Jun!$B$22:$E$41,4,0)+VLOOKUP($B50,Jul!$B$22:$E$41,4,0)+VLOOKUP($B50,Ago!$B$22:$E$41,4,0)+VLOOKUP($B50,Sept!$B$22:$E$41,4,0)+VLOOKUP($B50,Oct!$B$22:$E$41,4,0)+VLOOKUP($B50,Nov!$B$22:$E$41,4,0)+VLOOKUP($B50,Dic!$B$22:$E$41,4,0),0)</f>
        <v>0</v>
      </c>
    </row>
    <row r="51" spans="2:4" ht="12.5">
      <c r="B51" s="148" t="e">
        <f>Config!#REF!</f>
        <v>#REF!</v>
      </c>
      <c r="C51" s="123">
        <f>IFERROR(VLOOKUP($B51,Ene!$B$22:$E$41,3,0)+VLOOKUP($B51,Feb!$B$22:$E$41,3,0)+VLOOKUP($B51,Mar!$B$22:$E$41,3,0)+VLOOKUP($B51,Abr!$B$22:$E$41,3,0)+VLOOKUP($B51,May!$B$22:$E$6116,3,0)+VLOOKUP($B51,Jun!$B$22:$E$41,3,0)+VLOOKUP($B51,Jul!$B$22:$E$41,3,0)+VLOOKUP($B51,Ago!$B$22:$E$41,3,0)+VLOOKUP($B51,Sept!$B$22:$E$41,3,0)+VLOOKUP($B51,Oct!$B$22:$E$41,3,0)+VLOOKUP($B51,Nov!$B$22:$E$41,3,0)+VLOOKUP($B51,Dic!$B$22:$E$41,3,0),0)</f>
        <v>0</v>
      </c>
      <c r="D51" s="124">
        <f>IFERROR(VLOOKUP($B51,Ene!$B$22:$E$41,4,0)+VLOOKUP($B51,Feb!$B$22:$E$41,4,0)+VLOOKUP($B51,Mar!$B$22:$E$41,4,0)+VLOOKUP($B51,Abr!$B$22:$E$41,4,0)+VLOOKUP($B51,May!$B$22:$E$6116,4,0)+VLOOKUP($B51,Jun!$B$22:$E$41,4,0)+VLOOKUP($B51,Jul!$B$22:$E$41,4,0)+VLOOKUP($B51,Ago!$B$22:$E$41,4,0)+VLOOKUP($B51,Sept!$B$22:$E$41,4,0)+VLOOKUP($B51,Oct!$B$22:$E$41,4,0)+VLOOKUP($B51,Nov!$B$22:$E$41,4,0)+VLOOKUP($B51,Dic!$B$22:$E$41,4,0),0)</f>
        <v>0</v>
      </c>
    </row>
    <row r="52" spans="2:4" ht="12.5">
      <c r="B52" s="148" t="e">
        <f>Config!#REF!</f>
        <v>#REF!</v>
      </c>
      <c r="C52" s="123">
        <f>IFERROR(VLOOKUP($B52,Ene!$B$22:$E$41,3,0)+VLOOKUP($B52,Feb!$B$22:$E$41,3,0)+VLOOKUP($B52,Mar!$B$22:$E$41,3,0)+VLOOKUP($B52,Abr!$B$22:$E$41,3,0)+VLOOKUP($B52,May!$B$22:$E$6116,3,0)+VLOOKUP($B52,Jun!$B$22:$E$41,3,0)+VLOOKUP($B52,Jul!$B$22:$E$41,3,0)+VLOOKUP($B52,Ago!$B$22:$E$41,3,0)+VLOOKUP($B52,Sept!$B$22:$E$41,3,0)+VLOOKUP($B52,Oct!$B$22:$E$41,3,0)+VLOOKUP($B52,Nov!$B$22:$E$41,3,0)+VLOOKUP($B52,Dic!$B$22:$E$41,3,0),0)</f>
        <v>0</v>
      </c>
      <c r="D52" s="124">
        <f>IFERROR(VLOOKUP($B52,Ene!$B$22:$E$41,4,0)+VLOOKUP($B52,Feb!$B$22:$E$41,4,0)+VLOOKUP($B52,Mar!$B$22:$E$41,4,0)+VLOOKUP($B52,Abr!$B$22:$E$41,4,0)+VLOOKUP($B52,May!$B$22:$E$6116,4,0)+VLOOKUP($B52,Jun!$B$22:$E$41,4,0)+VLOOKUP($B52,Jul!$B$22:$E$41,4,0)+VLOOKUP($B52,Ago!$B$22:$E$41,4,0)+VLOOKUP($B52,Sept!$B$22:$E$41,4,0)+VLOOKUP($B52,Oct!$B$22:$E$41,4,0)+VLOOKUP($B52,Nov!$B$22:$E$41,4,0)+VLOOKUP($B52,Dic!$B$22:$E$41,4,0),0)</f>
        <v>0</v>
      </c>
    </row>
    <row r="53" spans="2:4" ht="12.5">
      <c r="B53" s="148" t="e">
        <f>Config!#REF!</f>
        <v>#REF!</v>
      </c>
      <c r="C53" s="123">
        <f>IFERROR(VLOOKUP($B53,Ene!$B$22:$E$41,3,0)+VLOOKUP($B53,Feb!$B$22:$E$41,3,0)+VLOOKUP($B53,Mar!$B$22:$E$41,3,0)+VLOOKUP($B53,Abr!$B$22:$E$41,3,0)+VLOOKUP($B53,May!$B$22:$E$6116,3,0)+VLOOKUP($B53,Jun!$B$22:$E$41,3,0)+VLOOKUP($B53,Jul!$B$22:$E$41,3,0)+VLOOKUP($B53,Ago!$B$22:$E$41,3,0)+VLOOKUP($B53,Sept!$B$22:$E$41,3,0)+VLOOKUP($B53,Oct!$B$22:$E$41,3,0)+VLOOKUP($B53,Nov!$B$22:$E$41,3,0)+VLOOKUP($B53,Dic!$B$22:$E$41,3,0),0)</f>
        <v>0</v>
      </c>
      <c r="D53" s="124">
        <f>IFERROR(VLOOKUP($B53,Ene!$B$22:$E$41,4,0)+VLOOKUP($B53,Feb!$B$22:$E$41,4,0)+VLOOKUP($B53,Mar!$B$22:$E$41,4,0)+VLOOKUP($B53,Abr!$B$22:$E$41,4,0)+VLOOKUP($B53,May!$B$22:$E$6116,4,0)+VLOOKUP($B53,Jun!$B$22:$E$41,4,0)+VLOOKUP($B53,Jul!$B$22:$E$41,4,0)+VLOOKUP($B53,Ago!$B$22:$E$41,4,0)+VLOOKUP($B53,Sept!$B$22:$E$41,4,0)+VLOOKUP($B53,Oct!$B$22:$E$41,4,0)+VLOOKUP($B53,Nov!$B$22:$E$41,4,0)+VLOOKUP($B53,Dic!$B$22:$E$41,4,0),0)</f>
        <v>0</v>
      </c>
    </row>
    <row r="54" spans="2:4" ht="12.5">
      <c r="B54" s="148" t="e">
        <f>Config!#REF!</f>
        <v>#REF!</v>
      </c>
      <c r="C54" s="123">
        <f>IFERROR(VLOOKUP($B54,Ene!$B$22:$E$41,3,0)+VLOOKUP($B54,Feb!$B$22:$E$41,3,0)+VLOOKUP($B54,Mar!$B$22:$E$41,3,0)+VLOOKUP($B54,Abr!$B$22:$E$41,3,0)+VLOOKUP($B54,May!$B$22:$E$6116,3,0)+VLOOKUP($B54,Jun!$B$22:$E$41,3,0)+VLOOKUP($B54,Jul!$B$22:$E$41,3,0)+VLOOKUP($B54,Ago!$B$22:$E$41,3,0)+VLOOKUP($B54,Sept!$B$22:$E$41,3,0)+VLOOKUP($B54,Oct!$B$22:$E$41,3,0)+VLOOKUP($B54,Nov!$B$22:$E$41,3,0)+VLOOKUP($B54,Dic!$B$22:$E$41,3,0),0)</f>
        <v>0</v>
      </c>
      <c r="D54" s="124">
        <f>IFERROR(VLOOKUP($B54,Ene!$B$22:$E$41,4,0)+VLOOKUP($B54,Feb!$B$22:$E$41,4,0)+VLOOKUP($B54,Mar!$B$22:$E$41,4,0)+VLOOKUP($B54,Abr!$B$22:$E$41,4,0)+VLOOKUP($B54,May!$B$22:$E$6116,4,0)+VLOOKUP($B54,Jun!$B$22:$E$41,4,0)+VLOOKUP($B54,Jul!$B$22:$E$41,4,0)+VLOOKUP($B54,Ago!$B$22:$E$41,4,0)+VLOOKUP($B54,Sept!$B$22:$E$41,4,0)+VLOOKUP($B54,Oct!$B$22:$E$41,4,0)+VLOOKUP($B54,Nov!$B$22:$E$41,4,0)+VLOOKUP($B54,Dic!$B$22:$E$41,4,0),0)</f>
        <v>0</v>
      </c>
    </row>
    <row r="55" spans="2:4" ht="12.5">
      <c r="B55" s="148" t="e">
        <f>Config!#REF!</f>
        <v>#REF!</v>
      </c>
      <c r="C55" s="123">
        <f>IFERROR(VLOOKUP($B55,Ene!$B$22:$E$41,3,0)+VLOOKUP($B55,Feb!$B$22:$E$41,3,0)+VLOOKUP($B55,Mar!$B$22:$E$41,3,0)+VLOOKUP($B55,Abr!$B$22:$E$41,3,0)+VLOOKUP($B55,May!$B$22:$E$6116,3,0)+VLOOKUP($B55,Jun!$B$22:$E$41,3,0)+VLOOKUP($B55,Jul!$B$22:$E$41,3,0)+VLOOKUP($B55,Ago!$B$22:$E$41,3,0)+VLOOKUP($B55,Sept!$B$22:$E$41,3,0)+VLOOKUP($B55,Oct!$B$22:$E$41,3,0)+VLOOKUP($B55,Nov!$B$22:$E$41,3,0)+VLOOKUP($B55,Dic!$B$22:$E$41,3,0),0)</f>
        <v>0</v>
      </c>
      <c r="D55" s="124">
        <f>IFERROR(VLOOKUP($B55,Ene!$B$22:$E$41,4,0)+VLOOKUP($B55,Feb!$B$22:$E$41,4,0)+VLOOKUP($B55,Mar!$B$22:$E$41,4,0)+VLOOKUP($B55,Abr!$B$22:$E$41,4,0)+VLOOKUP($B55,May!$B$22:$E$6116,4,0)+VLOOKUP($B55,Jun!$B$22:$E$41,4,0)+VLOOKUP($B55,Jul!$B$22:$E$41,4,0)+VLOOKUP($B55,Ago!$B$22:$E$41,4,0)+VLOOKUP($B55,Sept!$B$22:$E$41,4,0)+VLOOKUP($B55,Oct!$B$22:$E$41,4,0)+VLOOKUP($B55,Nov!$B$22:$E$41,4,0)+VLOOKUP($B55,Dic!$B$22:$E$41,4,0),0)</f>
        <v>0</v>
      </c>
    </row>
    <row r="56" spans="2:4" ht="12.5">
      <c r="B56" s="148" t="e">
        <f>Config!#REF!</f>
        <v>#REF!</v>
      </c>
      <c r="C56" s="123">
        <f>IFERROR(VLOOKUP($B56,Ene!$B$22:$E$41,3,0)+VLOOKUP($B56,Feb!$B$22:$E$41,3,0)+VLOOKUP($B56,Mar!$B$22:$E$41,3,0)+VLOOKUP($B56,Abr!$B$22:$E$41,3,0)+VLOOKUP($B56,May!$B$22:$E$6116,3,0)+VLOOKUP($B56,Jun!$B$22:$E$41,3,0)+VLOOKUP($B56,Jul!$B$22:$E$41,3,0)+VLOOKUP($B56,Ago!$B$22:$E$41,3,0)+VLOOKUP($B56,Sept!$B$22:$E$41,3,0)+VLOOKUP($B56,Oct!$B$22:$E$41,3,0)+VLOOKUP($B56,Nov!$B$22:$E$41,3,0)+VLOOKUP($B56,Dic!$B$22:$E$41,3,0),0)</f>
        <v>0</v>
      </c>
      <c r="D56" s="124">
        <f>IFERROR(VLOOKUP($B56,Ene!$B$22:$E$41,4,0)+VLOOKUP($B56,Feb!$B$22:$E$41,4,0)+VLOOKUP($B56,Mar!$B$22:$E$41,4,0)+VLOOKUP($B56,Abr!$B$22:$E$41,4,0)+VLOOKUP($B56,May!$B$22:$E$6116,4,0)+VLOOKUP($B56,Jun!$B$22:$E$41,4,0)+VLOOKUP($B56,Jul!$B$22:$E$41,4,0)+VLOOKUP($B56,Ago!$B$22:$E$41,4,0)+VLOOKUP($B56,Sept!$B$22:$E$41,4,0)+VLOOKUP($B56,Oct!$B$22:$E$41,4,0)+VLOOKUP($B56,Nov!$B$22:$E$41,4,0)+VLOOKUP($B56,Dic!$B$22:$E$41,4,0),0)</f>
        <v>0</v>
      </c>
    </row>
    <row r="57" spans="2:4" ht="12.5">
      <c r="B57" s="148" t="e">
        <f>Config!#REF!</f>
        <v>#REF!</v>
      </c>
      <c r="C57" s="123">
        <f>IFERROR(VLOOKUP($B57,Ene!$B$22:$E$41,3,0)+VLOOKUP($B57,Feb!$B$22:$E$41,3,0)+VLOOKUP($B57,Mar!$B$22:$E$41,3,0)+VLOOKUP($B57,Abr!$B$22:$E$41,3,0)+VLOOKUP($B57,May!$B$22:$E$6116,3,0)+VLOOKUP($B57,Jun!$B$22:$E$41,3,0)+VLOOKUP($B57,Jul!$B$22:$E$41,3,0)+VLOOKUP($B57,Ago!$B$22:$E$41,3,0)+VLOOKUP($B57,Sept!$B$22:$E$41,3,0)+VLOOKUP($B57,Oct!$B$22:$E$41,3,0)+VLOOKUP($B57,Nov!$B$22:$E$41,3,0)+VLOOKUP($B57,Dic!$B$22:$E$41,3,0),0)</f>
        <v>0</v>
      </c>
      <c r="D57" s="124">
        <f>IFERROR(VLOOKUP($B57,Ene!$B$22:$E$41,4,0)+VLOOKUP($B57,Feb!$B$22:$E$41,4,0)+VLOOKUP($B57,Mar!$B$22:$E$41,4,0)+VLOOKUP($B57,Abr!$B$22:$E$41,4,0)+VLOOKUP($B57,May!$B$22:$E$6116,4,0)+VLOOKUP($B57,Jun!$B$22:$E$41,4,0)+VLOOKUP($B57,Jul!$B$22:$E$41,4,0)+VLOOKUP($B57,Ago!$B$22:$E$41,4,0)+VLOOKUP($B57,Sept!$B$22:$E$41,4,0)+VLOOKUP($B57,Oct!$B$22:$E$41,4,0)+VLOOKUP($B57,Nov!$B$22:$E$41,4,0)+VLOOKUP($B57,Dic!$B$22:$E$41,4,0),0)</f>
        <v>0</v>
      </c>
    </row>
    <row r="58" spans="2:4" ht="12.5">
      <c r="B58" s="148" t="e">
        <f>Config!#REF!</f>
        <v>#REF!</v>
      </c>
      <c r="C58" s="123">
        <f>IFERROR(VLOOKUP($B58,Ene!$B$22:$E$41,3,0)+VLOOKUP($B58,Feb!$B$22:$E$41,3,0)+VLOOKUP($B58,Mar!$B$22:$E$41,3,0)+VLOOKUP($B58,Abr!$B$22:$E$41,3,0)+VLOOKUP($B58,May!$B$22:$E$6116,3,0)+VLOOKUP($B58,Jun!$B$22:$E$41,3,0)+VLOOKUP($B58,Jul!$B$22:$E$41,3,0)+VLOOKUP($B58,Ago!$B$22:$E$41,3,0)+VLOOKUP($B58,Sept!$B$22:$E$41,3,0)+VLOOKUP($B58,Oct!$B$22:$E$41,3,0)+VLOOKUP($B58,Nov!$B$22:$E$41,3,0)+VLOOKUP($B58,Dic!$B$22:$E$41,3,0),0)</f>
        <v>0</v>
      </c>
      <c r="D58" s="124">
        <f>IFERROR(VLOOKUP($B58,Ene!$B$22:$E$41,4,0)+VLOOKUP($B58,Feb!$B$22:$E$41,4,0)+VLOOKUP($B58,Mar!$B$22:$E$41,4,0)+VLOOKUP($B58,Abr!$B$22:$E$41,4,0)+VLOOKUP($B58,May!$B$22:$E$6116,4,0)+VLOOKUP($B58,Jun!$B$22:$E$41,4,0)+VLOOKUP($B58,Jul!$B$22:$E$41,4,0)+VLOOKUP($B58,Ago!$B$22:$E$41,4,0)+VLOOKUP($B58,Sept!$B$22:$E$41,4,0)+VLOOKUP($B58,Oct!$B$22:$E$41,4,0)+VLOOKUP($B58,Nov!$B$22:$E$41,4,0)+VLOOKUP($B58,Dic!$B$22:$E$41,4,0),0)</f>
        <v>0</v>
      </c>
    </row>
    <row r="59" spans="2:4" ht="12.5">
      <c r="B59" s="148" t="e">
        <f>Config!#REF!</f>
        <v>#REF!</v>
      </c>
      <c r="C59" s="123">
        <f>IFERROR(VLOOKUP($B59,Ene!$B$22:$E$41,3,0)+VLOOKUP($B59,Feb!$B$22:$E$41,3,0)+VLOOKUP($B59,Mar!$B$22:$E$41,3,0)+VLOOKUP($B59,Abr!$B$22:$E$41,3,0)+VLOOKUP($B59,May!$B$22:$E$6116,3,0)+VLOOKUP($B59,Jun!$B$22:$E$41,3,0)+VLOOKUP($B59,Jul!$B$22:$E$41,3,0)+VLOOKUP($B59,Ago!$B$22:$E$41,3,0)+VLOOKUP($B59,Sept!$B$22:$E$41,3,0)+VLOOKUP($B59,Oct!$B$22:$E$41,3,0)+VLOOKUP($B59,Nov!$B$22:$E$41,3,0)+VLOOKUP($B59,Dic!$B$22:$E$41,3,0),0)</f>
        <v>0</v>
      </c>
      <c r="D59" s="124">
        <f>IFERROR(VLOOKUP($B59,Ene!$B$22:$E$41,4,0)+VLOOKUP($B59,Feb!$B$22:$E$41,4,0)+VLOOKUP($B59,Mar!$B$22:$E$41,4,0)+VLOOKUP($B59,Abr!$B$22:$E$41,4,0)+VLOOKUP($B59,May!$B$22:$E$6116,4,0)+VLOOKUP($B59,Jun!$B$22:$E$41,4,0)+VLOOKUP($B59,Jul!$B$22:$E$41,4,0)+VLOOKUP($B59,Ago!$B$22:$E$41,4,0)+VLOOKUP($B59,Sept!$B$22:$E$41,4,0)+VLOOKUP($B59,Oct!$B$22:$E$41,4,0)+VLOOKUP($B59,Nov!$B$22:$E$41,4,0)+VLOOKUP($B59,Dic!$B$22:$E$41,4,0),0)</f>
        <v>0</v>
      </c>
    </row>
    <row r="60" spans="2:4" ht="12.5">
      <c r="B60" s="148" t="e">
        <f>Config!#REF!</f>
        <v>#REF!</v>
      </c>
      <c r="C60" s="123">
        <f>IFERROR(VLOOKUP($B60,Ene!$B$22:$E$41,3,0)+VLOOKUP($B60,Feb!$B$22:$E$41,3,0)+VLOOKUP($B60,Mar!$B$22:$E$41,3,0)+VLOOKUP($B60,Abr!$B$22:$E$41,3,0)+VLOOKUP($B60,May!$B$22:$E$6116,3,0)+VLOOKUP($B60,Jun!$B$22:$E$41,3,0)+VLOOKUP($B60,Jul!$B$22:$E$41,3,0)+VLOOKUP($B60,Ago!$B$22:$E$41,3,0)+VLOOKUP($B60,Sept!$B$22:$E$41,3,0)+VLOOKUP($B60,Oct!$B$22:$E$41,3,0)+VLOOKUP($B60,Nov!$B$22:$E$41,3,0)+VLOOKUP($B60,Dic!$B$22:$E$41,3,0),0)</f>
        <v>0</v>
      </c>
      <c r="D60" s="124">
        <f>IFERROR(VLOOKUP($B60,Ene!$B$22:$E$41,4,0)+VLOOKUP($B60,Feb!$B$22:$E$41,4,0)+VLOOKUP($B60,Mar!$B$22:$E$41,4,0)+VLOOKUP($B60,Abr!$B$22:$E$41,4,0)+VLOOKUP($B60,May!$B$22:$E$6116,4,0)+VLOOKUP($B60,Jun!$B$22:$E$41,4,0)+VLOOKUP($B60,Jul!$B$22:$E$41,4,0)+VLOOKUP($B60,Ago!$B$22:$E$41,4,0)+VLOOKUP($B60,Sept!$B$22:$E$41,4,0)+VLOOKUP($B60,Oct!$B$22:$E$41,4,0)+VLOOKUP($B60,Nov!$B$22:$E$41,4,0)+VLOOKUP($B60,Dic!$B$22:$E$41,4,0),0)</f>
        <v>0</v>
      </c>
    </row>
    <row r="61" spans="2:4" ht="12.5">
      <c r="B61" s="148" t="e">
        <f>Config!#REF!</f>
        <v>#REF!</v>
      </c>
      <c r="C61" s="123">
        <f>IFERROR(VLOOKUP($B61,Ene!$B$22:$E$41,3,0)+VLOOKUP($B61,Feb!$B$22:$E$41,3,0)+VLOOKUP($B61,Mar!$B$22:$E$41,3,0)+VLOOKUP($B61,Abr!$B$22:$E$41,3,0)+VLOOKUP($B61,May!$B$22:$E$6116,3,0)+VLOOKUP($B61,Jun!$B$22:$E$41,3,0)+VLOOKUP($B61,Jul!$B$22:$E$41,3,0)+VLOOKUP($B61,Ago!$B$22:$E$41,3,0)+VLOOKUP($B61,Sept!$B$22:$E$41,3,0)+VLOOKUP($B61,Oct!$B$22:$E$41,3,0)+VLOOKUP($B61,Nov!$B$22:$E$41,3,0)+VLOOKUP($B61,Dic!$B$22:$E$41,3,0),0)</f>
        <v>0</v>
      </c>
      <c r="D61" s="124">
        <f>IFERROR(VLOOKUP($B61,Ene!$B$22:$E$41,4,0)+VLOOKUP($B61,Feb!$B$22:$E$41,4,0)+VLOOKUP($B61,Mar!$B$22:$E$41,4,0)+VLOOKUP($B61,Abr!$B$22:$E$41,4,0)+VLOOKUP($B61,May!$B$22:$E$6116,4,0)+VLOOKUP($B61,Jun!$B$22:$E$41,4,0)+VLOOKUP($B61,Jul!$B$22:$E$41,4,0)+VLOOKUP($B61,Ago!$B$22:$E$41,4,0)+VLOOKUP($B61,Sept!$B$22:$E$41,4,0)+VLOOKUP($B61,Oct!$B$22:$E$41,4,0)+VLOOKUP($B61,Nov!$B$22:$E$41,4,0)+VLOOKUP($B61,Dic!$B$22:$E$41,4,0),0)</f>
        <v>0</v>
      </c>
    </row>
    <row r="62" spans="2:4" ht="12.5">
      <c r="B62" s="148" t="e">
        <f>Config!#REF!</f>
        <v>#REF!</v>
      </c>
      <c r="C62" s="123">
        <f>IFERROR(VLOOKUP($B62,Ene!$B$22:$E$41,3,0)+VLOOKUP($B62,Feb!$B$22:$E$41,3,0)+VLOOKUP($B62,Mar!$B$22:$E$41,3,0)+VLOOKUP($B62,Abr!$B$22:$E$41,3,0)+VLOOKUP($B62,May!$B$22:$E$6116,3,0)+VLOOKUP($B62,Jun!$B$22:$E$41,3,0)+VLOOKUP($B62,Jul!$B$22:$E$41,3,0)+VLOOKUP($B62,Ago!$B$22:$E$41,3,0)+VLOOKUP($B62,Sept!$B$22:$E$41,3,0)+VLOOKUP($B62,Oct!$B$22:$E$41,3,0)+VLOOKUP($B62,Nov!$B$22:$E$41,3,0)+VLOOKUP($B62,Dic!$B$22:$E$41,3,0),0)</f>
        <v>0</v>
      </c>
      <c r="D62" s="124">
        <f>IFERROR(VLOOKUP($B62,Ene!$B$22:$E$41,4,0)+VLOOKUP($B62,Feb!$B$22:$E$41,4,0)+VLOOKUP($B62,Mar!$B$22:$E$41,4,0)+VLOOKUP($B62,Abr!$B$22:$E$41,4,0)+VLOOKUP($B62,May!$B$22:$E$6116,4,0)+VLOOKUP($B62,Jun!$B$22:$E$41,4,0)+VLOOKUP($B62,Jul!$B$22:$E$41,4,0)+VLOOKUP($B62,Ago!$B$22:$E$41,4,0)+VLOOKUP($B62,Sept!$B$22:$E$41,4,0)+VLOOKUP($B62,Oct!$B$22:$E$41,4,0)+VLOOKUP($B62,Nov!$B$22:$E$41,4,0)+VLOOKUP($B62,Dic!$B$22:$E$41,4,0),0)</f>
        <v>0</v>
      </c>
    </row>
    <row r="63" spans="2:4" ht="12.5">
      <c r="B63" s="148" t="e">
        <f>Config!#REF!</f>
        <v>#REF!</v>
      </c>
      <c r="C63" s="123">
        <f>IFERROR(VLOOKUP($B63,Ene!$B$22:$E$41,3,0)+VLOOKUP($B63,Feb!$B$22:$E$41,3,0)+VLOOKUP($B63,Mar!$B$22:$E$41,3,0)+VLOOKUP($B63,Abr!$B$22:$E$41,3,0)+VLOOKUP($B63,May!$B$22:$E$6116,3,0)+VLOOKUP($B63,Jun!$B$22:$E$41,3,0)+VLOOKUP($B63,Jul!$B$22:$E$41,3,0)+VLOOKUP($B63,Ago!$B$22:$E$41,3,0)+VLOOKUP($B63,Sept!$B$22:$E$41,3,0)+VLOOKUP($B63,Oct!$B$22:$E$41,3,0)+VLOOKUP($B63,Nov!$B$22:$E$41,3,0)+VLOOKUP($B63,Dic!$B$22:$E$41,3,0),0)</f>
        <v>0</v>
      </c>
      <c r="D63" s="124">
        <f>IFERROR(VLOOKUP($B63,Ene!$B$22:$E$41,4,0)+VLOOKUP($B63,Feb!$B$22:$E$41,4,0)+VLOOKUP($B63,Mar!$B$22:$E$41,4,0)+VLOOKUP($B63,Abr!$B$22:$E$41,4,0)+VLOOKUP($B63,May!$B$22:$E$6116,4,0)+VLOOKUP($B63,Jun!$B$22:$E$41,4,0)+VLOOKUP($B63,Jul!$B$22:$E$41,4,0)+VLOOKUP($B63,Ago!$B$22:$E$41,4,0)+VLOOKUP($B63,Sept!$B$22:$E$41,4,0)+VLOOKUP($B63,Oct!$B$22:$E$41,4,0)+VLOOKUP($B63,Nov!$B$22:$E$41,4,0)+VLOOKUP($B63,Dic!$B$22:$E$41,4,0),0)</f>
        <v>0</v>
      </c>
    </row>
    <row r="64" spans="2:4" ht="12.5">
      <c r="B64" s="148" t="e">
        <f>Config!#REF!</f>
        <v>#REF!</v>
      </c>
      <c r="C64" s="123">
        <f>IFERROR(VLOOKUP($B64,Ene!$B$22:$E$41,3,0)+VLOOKUP($B64,Feb!$B$22:$E$41,3,0)+VLOOKUP($B64,Mar!$B$22:$E$41,3,0)+VLOOKUP($B64,Abr!$B$22:$E$41,3,0)+VLOOKUP($B64,May!$B$22:$E$6116,3,0)+VLOOKUP($B64,Jun!$B$22:$E$41,3,0)+VLOOKUP($B64,Jul!$B$22:$E$41,3,0)+VLOOKUP($B64,Ago!$B$22:$E$41,3,0)+VLOOKUP($B64,Sept!$B$22:$E$41,3,0)+VLOOKUP($B64,Oct!$B$22:$E$41,3,0)+VLOOKUP($B64,Nov!$B$22:$E$41,3,0)+VLOOKUP($B64,Dic!$B$22:$E$41,3,0),0)</f>
        <v>0</v>
      </c>
      <c r="D64" s="124">
        <f>IFERROR(VLOOKUP($B64,Ene!$B$22:$E$41,4,0)+VLOOKUP($B64,Feb!$B$22:$E$41,4,0)+VLOOKUP($B64,Mar!$B$22:$E$41,4,0)+VLOOKUP($B64,Abr!$B$22:$E$41,4,0)+VLOOKUP($B64,May!$B$22:$E$6116,4,0)+VLOOKUP($B64,Jun!$B$22:$E$41,4,0)+VLOOKUP($B64,Jul!$B$22:$E$41,4,0)+VLOOKUP($B64,Ago!$B$22:$E$41,4,0)+VLOOKUP($B64,Sept!$B$22:$E$41,4,0)+VLOOKUP($B64,Oct!$B$22:$E$41,4,0)+VLOOKUP($B64,Nov!$B$22:$E$41,4,0)+VLOOKUP($B64,Dic!$B$22:$E$41,4,0),0)</f>
        <v>0</v>
      </c>
    </row>
    <row r="65" spans="2:15" ht="12.5">
      <c r="B65" s="148" t="e">
        <f>Config!#REF!</f>
        <v>#REF!</v>
      </c>
      <c r="C65" s="123">
        <f>IFERROR(VLOOKUP($B65,Ene!$B$22:$E$41,3,0)+VLOOKUP($B65,Feb!$B$22:$E$41,3,0)+VLOOKUP($B65,Mar!$B$22:$E$41,3,0)+VLOOKUP($B65,Abr!$B$22:$E$41,3,0)+VLOOKUP($B65,May!$B$22:$E$6116,3,0)+VLOOKUP($B65,Jun!$B$22:$E$41,3,0)+VLOOKUP($B65,Jul!$B$22:$E$41,3,0)+VLOOKUP($B65,Ago!$B$22:$E$41,3,0)+VLOOKUP($B65,Sept!$B$22:$E$41,3,0)+VLOOKUP($B65,Oct!$B$22:$E$41,3,0)+VLOOKUP($B65,Nov!$B$22:$E$41,3,0)+VLOOKUP($B65,Dic!$B$22:$E$41,3,0),0)</f>
        <v>0</v>
      </c>
      <c r="D65" s="124">
        <f>IFERROR(VLOOKUP($B65,Ene!$B$22:$E$41,4,0)+VLOOKUP($B65,Feb!$B$22:$E$41,4,0)+VLOOKUP($B65,Mar!$B$22:$E$41,4,0)+VLOOKUP($B65,Abr!$B$22:$E$41,4,0)+VLOOKUP($B65,May!$B$22:$E$6116,4,0)+VLOOKUP($B65,Jun!$B$22:$E$41,4,0)+VLOOKUP($B65,Jul!$B$22:$E$41,4,0)+VLOOKUP($B65,Ago!$B$22:$E$41,4,0)+VLOOKUP($B65,Sept!$B$22:$E$41,4,0)+VLOOKUP($B65,Oct!$B$22:$E$41,4,0)+VLOOKUP($B65,Nov!$B$22:$E$41,4,0)+VLOOKUP($B65,Dic!$B$22:$E$41,4,0),0)</f>
        <v>0</v>
      </c>
      <c r="E65" s="102"/>
      <c r="F65" s="102"/>
      <c r="H65" s="102"/>
      <c r="I65" s="102"/>
      <c r="J65" s="102"/>
      <c r="K65" s="182"/>
      <c r="L65" s="102"/>
      <c r="M65" s="102"/>
      <c r="N65" s="102"/>
      <c r="O65" s="102"/>
    </row>
    <row r="66" spans="2:15" ht="13" thickBot="1">
      <c r="B66" s="216" t="e">
        <f>Config!#REF!</f>
        <v>#REF!</v>
      </c>
      <c r="C66" s="217">
        <f>IFERROR(VLOOKUP($B66,Ene!$B$22:$E$41,3,0)+VLOOKUP($B66,Feb!$B$22:$E$41,3,0)+VLOOKUP($B66,Mar!$B$22:$E$41,3,0)+VLOOKUP($B66,Abr!$B$22:$E$41,3,0)+VLOOKUP($B66,May!$B$22:$E$6116,3,0)+VLOOKUP($B66,Jun!$B$22:$E$41,3,0)+VLOOKUP($B66,Jul!$B$22:$E$41,3,0)+VLOOKUP($B66,Ago!$B$22:$E$41,3,0)+VLOOKUP($B66,Sept!$B$22:$E$41,3,0)+VLOOKUP($B66,Oct!$B$22:$E$41,3,0)+VLOOKUP($B66,Nov!$B$22:$E$41,3,0)+VLOOKUP($B66,Dic!$B$22:$E$41,3,0),0)</f>
        <v>0</v>
      </c>
      <c r="D66" s="218">
        <f>IFERROR(VLOOKUP($B66,Ene!$B$22:$E$41,4,0)+VLOOKUP($B66,Feb!$B$22:$E$41,4,0)+VLOOKUP($B66,Mar!$B$22:$E$41,4,0)+VLOOKUP($B66,Abr!$B$22:$E$41,4,0)+VLOOKUP($B66,May!$B$22:$E$6116,4,0)+VLOOKUP($B66,Jun!$B$22:$E$41,4,0)+VLOOKUP($B66,Jul!$B$22:$E$41,4,0)+VLOOKUP($B66,Ago!$B$22:$E$41,4,0)+VLOOKUP($B66,Sept!$B$22:$E$41,4,0)+VLOOKUP($B66,Oct!$B$22:$E$41,4,0)+VLOOKUP($B66,Nov!$B$22:$E$41,4,0)+VLOOKUP($B66,Dic!$B$22:$E$41,4,0),0)</f>
        <v>0</v>
      </c>
      <c r="E66" s="102"/>
      <c r="F66" s="102"/>
      <c r="H66" s="102"/>
      <c r="I66" s="102"/>
      <c r="J66" s="102"/>
      <c r="K66" s="182"/>
      <c r="L66" s="102"/>
      <c r="M66" s="102"/>
      <c r="N66" s="102"/>
      <c r="O66" s="102"/>
    </row>
    <row r="67" spans="2:15" ht="13" thickBot="1">
      <c r="B67" s="219" t="s">
        <v>2</v>
      </c>
      <c r="C67" s="220">
        <f>SUM(C27:C66)</f>
        <v>63600</v>
      </c>
      <c r="D67" s="221">
        <f>SUM(D27:D66)</f>
        <v>70800</v>
      </c>
      <c r="E67" s="102"/>
      <c r="F67" s="102"/>
      <c r="H67" s="102"/>
      <c r="I67" s="102"/>
      <c r="J67" s="102"/>
      <c r="K67" s="182"/>
      <c r="L67" s="102"/>
      <c r="M67" s="102"/>
      <c r="N67" s="102"/>
      <c r="O67" s="102"/>
    </row>
    <row r="68" spans="2:15" s="179" customFormat="1" ht="8.25" customHeight="1">
      <c r="B68" s="200"/>
      <c r="C68" s="200"/>
      <c r="D68" s="200"/>
      <c r="E68" s="201"/>
      <c r="F68" s="77"/>
      <c r="G68" s="77"/>
      <c r="H68" s="77"/>
      <c r="I68" s="77"/>
      <c r="J68" s="77"/>
      <c r="K68" s="182"/>
      <c r="L68" s="77"/>
      <c r="M68" s="77"/>
      <c r="N68" s="77"/>
      <c r="O68" s="77"/>
    </row>
    <row r="69" spans="2:15" s="179" customFormat="1" ht="3.75" customHeight="1">
      <c r="B69" s="180"/>
      <c r="C69" s="181"/>
      <c r="D69" s="181"/>
      <c r="E69" s="182"/>
      <c r="F69" s="84"/>
      <c r="G69" s="84"/>
      <c r="H69" s="84"/>
      <c r="I69" s="182"/>
      <c r="J69" s="84"/>
      <c r="K69" s="84"/>
      <c r="L69" s="183"/>
      <c r="M69" s="184"/>
      <c r="N69" s="184"/>
      <c r="O69" s="182"/>
    </row>
    <row r="70" spans="2:15" ht="8.15" customHeight="1" thickBot="1">
      <c r="B70" s="102"/>
      <c r="C70" s="102"/>
      <c r="D70" s="102"/>
      <c r="E70" s="102"/>
      <c r="F70" s="102"/>
      <c r="G70" s="102"/>
      <c r="H70" s="102"/>
      <c r="I70" s="102"/>
      <c r="J70" s="102"/>
      <c r="K70" s="108"/>
      <c r="L70" s="102"/>
      <c r="M70" s="102"/>
      <c r="N70" s="102"/>
      <c r="O70" s="102"/>
    </row>
    <row r="71" spans="2:15" ht="14">
      <c r="B71" s="287" t="s">
        <v>127</v>
      </c>
      <c r="C71" s="288"/>
      <c r="D71" s="289"/>
      <c r="F71" s="102"/>
      <c r="G71" s="102"/>
      <c r="H71" s="102"/>
      <c r="I71" s="102"/>
      <c r="J71" s="102"/>
      <c r="K71" s="102"/>
      <c r="L71" s="102"/>
      <c r="M71" s="290" t="s">
        <v>128</v>
      </c>
      <c r="N71" s="269"/>
      <c r="O71" s="270"/>
    </row>
    <row r="72" spans="2:15" ht="13" thickBot="1">
      <c r="B72" s="109" t="s">
        <v>18</v>
      </c>
      <c r="C72" s="110" t="s">
        <v>60</v>
      </c>
      <c r="D72" s="111" t="s">
        <v>17</v>
      </c>
      <c r="F72" s="102"/>
      <c r="G72" s="102"/>
      <c r="H72" s="102"/>
      <c r="I72" s="102"/>
      <c r="J72" s="102"/>
      <c r="K72" s="102"/>
      <c r="L72" s="102"/>
      <c r="M72" s="115" t="s">
        <v>131</v>
      </c>
      <c r="N72" s="116" t="s">
        <v>133</v>
      </c>
      <c r="O72" s="117" t="s">
        <v>137</v>
      </c>
    </row>
    <row r="73" spans="2:15" ht="12.5">
      <c r="B73" s="197" t="str">
        <f>+Config!D9</f>
        <v>Renta</v>
      </c>
      <c r="C73" s="154">
        <f>IFERROR(VLOOKUP($B73,Ene!$H$22:$K$51,3,0)+VLOOKUP($B73,Feb!$H$22:$K$51,3,0)+VLOOKUP($B73,Mar!$H$22:$K$51,3,0)+VLOOKUP($B73,Abr!$H$22:$K$51,3,0)+VLOOKUP($B73,May!$H$22:$K$51,3,0)+VLOOKUP($B73,Jun!$H$22:$K$51,3,0)+VLOOKUP($B73,Jul!$H$22:$K$51,3,0)+VLOOKUP($B73,Ago!$H$22:$K$51,3,0)+VLOOKUP($B73,Sept!$H$22:$K$51,3,0)+VLOOKUP($B73,Oct!$H$22:$K$51,3,0)+VLOOKUP($B73,Nov!$H$22:$K$51,3,0)+VLOOKUP($B73,Dic!$H$22:$K$51,3,0),0)</f>
        <v>10800</v>
      </c>
      <c r="D73" s="155">
        <f>IFERROR(VLOOKUP($B73,Ene!$H$22:$K$51,4,0)+VLOOKUP($B73,Feb!$H$22:$K$51,4,0)+VLOOKUP($B73,Mar!$H$22:$K$51,4,0)+VLOOKUP($B73,Abr!$H$22:$K$51,4,0)+VLOOKUP($B73,May!$H$22:$K$51,4,0)+VLOOKUP($B73,Jun!$H$22:$K$51,4,0)+VLOOKUP($B73,Jul!$H$22:$K$51,4,0)+VLOOKUP($B73,Ago!$H$22:$K$51,4,0)+VLOOKUP($B73,Sept!$H$22:$K$51,4,0)+VLOOKUP($B73,Oct!$H$22:$K$51,4,0)+VLOOKUP($B73,Nov!$H$22:$K$51,4,0)+VLOOKUP($B73,Dic!$H$22:$K$51,4,0),0)</f>
        <v>10800</v>
      </c>
      <c r="F73" s="102"/>
      <c r="G73" s="102"/>
      <c r="H73" s="102"/>
      <c r="I73" s="102"/>
      <c r="J73" s="102"/>
      <c r="K73" s="102"/>
      <c r="L73" s="102"/>
      <c r="M73" s="197" t="str">
        <f>Config!F9</f>
        <v>Supermercado</v>
      </c>
      <c r="N73" s="154">
        <f>IFERROR(VLOOKUP($M73,Ene!$M$22:$O$51,2,0)+VLOOKUP($M73,Feb!$M$22:$O$51,2,0)+VLOOKUP($M73,Mar!$M$22:$O$51,2,0)+VLOOKUP($M73,Abr!$M$22:$O$51,2,0)+VLOOKUP($M73,May!$M$22:$O$51,2,0)+VLOOKUP($M73,Jun!$M$22:$O$51,2,0)+VLOOKUP($M73,Jul!$M$22:$O$51,2,0)+VLOOKUP($M73,Ago!$M$22:$O$51,2,0)+VLOOKUP($M73,Sept!$M$22:$O$51,2,0)+VLOOKUP($M73,Oct!$M$22:$O$51,2,0)+VLOOKUP($M73,Nov!$M$22:$O$51,2,0)+VLOOKUP($M73,Dic!$M$22:$O$51,2,0),0)</f>
        <v>3000</v>
      </c>
      <c r="O73" s="155">
        <f>IFERROR(VLOOKUP($M73,Ene!$M$22:$O$51,3,0)+VLOOKUP($M73,Feb!$M$22:$O$51,3,0)+VLOOKUP($M73,Mar!$M$22:$O$51,3,0)+VLOOKUP($M73,Abr!$M$22:$O$51,3,0)+VLOOKUP($M73,May!$M$22:$O$51,3,0)+VLOOKUP($M73,Jun!$M$22:$O$51,3,0)+VLOOKUP($M73,Jul!$M$22:$O$51,3,0)+VLOOKUP($M73,Ago!$M$22:$O$51,3,0)+VLOOKUP($M73,Sept!$M$22:$O$51,3,0)+VLOOKUP($M73,Oct!$M$22:$O$51,3,0)+VLOOKUP($M73,Nov!$M$22:$O$51,3,0)+VLOOKUP($M73,Dic!$M$22:$O$51,3,0),0)</f>
        <v>0</v>
      </c>
    </row>
    <row r="74" spans="2:15" ht="15.5">
      <c r="B74" s="197" t="str">
        <f>+Config!D10</f>
        <v>Electricidad</v>
      </c>
      <c r="C74" s="8">
        <f>IFERROR(VLOOKUP($B74,Ene!$H$22:$K$51,3,0)+VLOOKUP($B74,Feb!$H$22:$K$51,3,0)+VLOOKUP($B74,Mar!$H$22:$K$51,3,0)+VLOOKUP($B74,Abr!$H$22:$K$51,3,0)+VLOOKUP($B74,May!$H$22:$K$51,3,0)+VLOOKUP($B74,Jun!$H$22:$K$51,3,0)+VLOOKUP($B74,Jul!$H$22:$K$51,3,0)+VLOOKUP($B74,Ago!$H$22:$K$51,3,0)+VLOOKUP($B74,Sept!$H$22:$K$51,3,0)+VLOOKUP($B74,Oct!$H$22:$K$51,3,0)+VLOOKUP($B74,Nov!$H$22:$K$51,3,0)+VLOOKUP($B74,Dic!$H$22:$K$51,3,0),0)</f>
        <v>1200</v>
      </c>
      <c r="D74" s="9">
        <f>IFERROR(VLOOKUP($B74,Ene!$H$22:$K$51,4,0)+VLOOKUP($B74,Feb!$H$22:$K$51,4,0)+VLOOKUP($B74,Mar!$H$22:$K$51,4,0)+VLOOKUP($B74,Abr!$H$22:$K$51,4,0)+VLOOKUP($B74,May!$H$22:$K$51,4,0)+VLOOKUP($B74,Jun!$H$22:$K$51,4,0)+VLOOKUP($B74,Jul!$H$22:$K$51,4,0)+VLOOKUP($B74,Ago!$H$22:$K$51,4,0)+VLOOKUP($B74,Sept!$H$22:$K$51,4,0)+VLOOKUP($B74,Oct!$H$22:$K$51,4,0)+VLOOKUP($B74,Nov!$H$22:$K$51,4,0)+VLOOKUP($B74,Dic!$H$22:$K$51,4,0),0)</f>
        <v>1200</v>
      </c>
      <c r="F74" s="102"/>
      <c r="G74" s="102"/>
      <c r="H74" s="102"/>
      <c r="I74" s="102"/>
      <c r="J74" s="102"/>
      <c r="K74" s="102"/>
      <c r="L74" s="102"/>
      <c r="M74" s="197" t="str">
        <f>Config!F10</f>
        <v>Domicilios</v>
      </c>
      <c r="N74" s="211">
        <f>IFERROR(VLOOKUP($M74,Ene!$M$22:$O$51,2,0)+VLOOKUP($M74,Feb!$M$22:$O$51,2,0)+VLOOKUP($M74,Mar!$M$22:$O$51,2,0)+VLOOKUP($M74,Abr!$M$22:$O$51,2,0)+VLOOKUP($M74,May!$M$22:$O$51,2,0)+VLOOKUP($M74,Jun!$M$22:$O$51,2,0)+VLOOKUP($M74,Jul!$M$22:$O$51,2,0)+VLOOKUP($M74,Ago!$M$22:$O$51,2,0)+VLOOKUP($M74,Sept!$M$22:$O$51,2,0)+VLOOKUP($M74,Oct!$M$22:$O$51,2,0)+VLOOKUP($M74,Nov!$M$22:$O$51,2,0)+VLOOKUP($M74,Dic!$M$22:$O$51,2,0),0)</f>
        <v>1200</v>
      </c>
      <c r="O74" s="212">
        <f>IFERROR(VLOOKUP($M74,Ene!$M$22:$O$51,3,0)+VLOOKUP($M74,Feb!$M$22:$O$51,3,0)+VLOOKUP($M74,Mar!$M$22:$O$51,3,0)+VLOOKUP($M74,Abr!$M$22:$O$51,3,0)+VLOOKUP($M74,May!$M$22:$O$51,3,0)+VLOOKUP($M74,Jun!$M$22:$O$51,3,0)+VLOOKUP($M74,Jul!$M$22:$O$51,3,0)+VLOOKUP($M74,Ago!$M$22:$O$51,3,0)+VLOOKUP($M74,Sept!$M$22:$O$51,3,0)+VLOOKUP($M74,Oct!$M$22:$O$51,3,0)+VLOOKUP($M74,Nov!$M$22:$O$51,3,0)+VLOOKUP($M74,Dic!$M$22:$O$51,3,0),0)</f>
        <v>2760</v>
      </c>
    </row>
    <row r="75" spans="2:15" ht="15.5">
      <c r="B75" s="197" t="str">
        <f>+Config!D11</f>
        <v>Agua</v>
      </c>
      <c r="C75" s="8">
        <f>IFERROR(VLOOKUP($B75,Ene!$H$22:$K$51,3,0)+VLOOKUP($B75,Feb!$H$22:$K$51,3,0)+VLOOKUP($B75,Mar!$H$22:$K$51,3,0)+VLOOKUP($B75,Abr!$H$22:$K$51,3,0)+VLOOKUP($B75,May!$H$22:$K$51,3,0)+VLOOKUP($B75,Jun!$H$22:$K$51,3,0)+VLOOKUP($B75,Jul!$H$22:$K$51,3,0)+VLOOKUP($B75,Ago!$H$22:$K$51,3,0)+VLOOKUP($B75,Sept!$H$22:$K$51,3,0)+VLOOKUP($B75,Oct!$H$22:$K$51,3,0)+VLOOKUP($B75,Nov!$H$22:$K$51,3,0)+VLOOKUP($B75,Dic!$H$22:$K$51,3,0),0)</f>
        <v>720</v>
      </c>
      <c r="D75" s="9">
        <f>IFERROR(VLOOKUP($B75,Ene!$H$22:$K$51,4,0)+VLOOKUP($B75,Feb!$H$22:$K$51,4,0)+VLOOKUP($B75,Mar!$H$22:$K$51,4,0)+VLOOKUP($B75,Abr!$H$22:$K$51,4,0)+VLOOKUP($B75,May!$H$22:$K$51,4,0)+VLOOKUP($B75,Jun!$H$22:$K$51,4,0)+VLOOKUP($B75,Jul!$H$22:$K$51,4,0)+VLOOKUP($B75,Ago!$H$22:$K$51,4,0)+VLOOKUP($B75,Sept!$H$22:$K$51,4,0)+VLOOKUP($B75,Oct!$H$22:$K$51,4,0)+VLOOKUP($B75,Nov!$H$22:$K$51,4,0)+VLOOKUP($B75,Dic!$H$22:$K$51,4,0),0)</f>
        <v>720</v>
      </c>
      <c r="F75" s="102"/>
      <c r="G75" s="102"/>
      <c r="H75" s="102"/>
      <c r="I75" s="102"/>
      <c r="J75" s="102"/>
      <c r="K75" s="102"/>
      <c r="L75" s="102"/>
      <c r="M75" s="197" t="str">
        <f>Config!F11</f>
        <v>Compras</v>
      </c>
      <c r="N75" s="211">
        <f>IFERROR(VLOOKUP($M75,Ene!$M$22:$O$51,2,0)+VLOOKUP($M75,Feb!$M$22:$O$51,2,0)+VLOOKUP($M75,Mar!$M$22:$O$51,2,0)+VLOOKUP($M75,Abr!$M$22:$O$51,2,0)+VLOOKUP($M75,May!$M$22:$O$51,2,0)+VLOOKUP($M75,Jun!$M$22:$O$51,2,0)+VLOOKUP($M75,Jul!$M$22:$O$51,2,0)+VLOOKUP($M75,Ago!$M$22:$O$51,2,0)+VLOOKUP($M75,Sept!$M$22:$O$51,2,0)+VLOOKUP($M75,Oct!$M$22:$O$51,2,0)+VLOOKUP($M75,Nov!$M$22:$O$51,2,0)+VLOOKUP($M75,Dic!$M$22:$O$51,2,0),0)</f>
        <v>1200</v>
      </c>
      <c r="O75" s="212">
        <f>IFERROR(VLOOKUP($M75,Ene!$M$22:$O$51,3,0)+VLOOKUP($M75,Feb!$M$22:$O$51,3,0)+VLOOKUP($M75,Mar!$M$22:$O$51,3,0)+VLOOKUP($M75,Abr!$M$22:$O$51,3,0)+VLOOKUP($M75,May!$M$22:$O$51,3,0)+VLOOKUP($M75,Jun!$M$22:$O$51,3,0)+VLOOKUP($M75,Jul!$M$22:$O$51,3,0)+VLOOKUP($M75,Ago!$M$22:$O$51,3,0)+VLOOKUP($M75,Sept!$M$22:$O$51,3,0)+VLOOKUP($M75,Oct!$M$22:$O$51,3,0)+VLOOKUP($M75,Nov!$M$22:$O$51,3,0)+VLOOKUP($M75,Dic!$M$22:$O$51,3,0),0)</f>
        <v>6360</v>
      </c>
    </row>
    <row r="76" spans="2:15" ht="15.5">
      <c r="B76" s="197" t="str">
        <f>+Config!D12</f>
        <v>Gas</v>
      </c>
      <c r="C76" s="8">
        <f>IFERROR(VLOOKUP($B76,Ene!$H$22:$K$51,3,0)+VLOOKUP($B76,Feb!$H$22:$K$51,3,0)+VLOOKUP($B76,Mar!$H$22:$K$51,3,0)+VLOOKUP($B76,Abr!$H$22:$K$51,3,0)+VLOOKUP($B76,May!$H$22:$K$51,3,0)+VLOOKUP($B76,Jun!$H$22:$K$51,3,0)+VLOOKUP($B76,Jul!$H$22:$K$51,3,0)+VLOOKUP($B76,Ago!$H$22:$K$51,3,0)+VLOOKUP($B76,Sept!$H$22:$K$51,3,0)+VLOOKUP($B76,Oct!$H$22:$K$51,3,0)+VLOOKUP($B76,Nov!$H$22:$K$51,3,0)+VLOOKUP($B76,Dic!$H$22:$K$51,3,0),0)</f>
        <v>1440</v>
      </c>
      <c r="D76" s="9">
        <f>IFERROR(VLOOKUP($B76,Ene!$H$22:$K$51,4,0)+VLOOKUP($B76,Feb!$H$22:$K$51,4,0)+VLOOKUP($B76,Mar!$H$22:$K$51,4,0)+VLOOKUP($B76,Abr!$H$22:$K$51,4,0)+VLOOKUP($B76,May!$H$22:$K$51,4,0)+VLOOKUP($B76,Jun!$H$22:$K$51,4,0)+VLOOKUP($B76,Jul!$H$22:$K$51,4,0)+VLOOKUP($B76,Ago!$H$22:$K$51,4,0)+VLOOKUP($B76,Sept!$H$22:$K$51,4,0)+VLOOKUP($B76,Oct!$H$22:$K$51,4,0)+VLOOKUP($B76,Nov!$H$22:$K$51,4,0)+VLOOKUP($B76,Dic!$H$22:$K$51,4,0),0)</f>
        <v>1440</v>
      </c>
      <c r="F76" s="102"/>
      <c r="G76" s="102"/>
      <c r="H76" s="102"/>
      <c r="I76" s="102"/>
      <c r="J76" s="102"/>
      <c r="K76" s="102"/>
      <c r="L76" s="102"/>
      <c r="M76" s="197" t="str">
        <f>Config!F12</f>
        <v>Rappi</v>
      </c>
      <c r="N76" s="211">
        <f>IFERROR(VLOOKUP($M76,Ene!$M$22:$O$51,2,0)+VLOOKUP($M76,Feb!$M$22:$O$51,2,0)+VLOOKUP($M76,Mar!$M$22:$O$51,2,0)+VLOOKUP($M76,Abr!$M$22:$O$51,2,0)+VLOOKUP($M76,May!$M$22:$O$51,2,0)+VLOOKUP($M76,Jun!$M$22:$O$51,2,0)+VLOOKUP($M76,Jul!$M$22:$O$51,2,0)+VLOOKUP($M76,Ago!$M$22:$O$51,2,0)+VLOOKUP($M76,Sept!$M$22:$O$51,2,0)+VLOOKUP($M76,Oct!$M$22:$O$51,2,0)+VLOOKUP($M76,Nov!$M$22:$O$51,2,0)+VLOOKUP($M76,Dic!$M$22:$O$51,2,0),0)</f>
        <v>960</v>
      </c>
      <c r="O76" s="212">
        <f>IFERROR(VLOOKUP($M76,Ene!$M$22:$O$51,3,0)+VLOOKUP($M76,Feb!$M$22:$O$51,3,0)+VLOOKUP($M76,Mar!$M$22:$O$51,3,0)+VLOOKUP($M76,Abr!$M$22:$O$51,3,0)+VLOOKUP($M76,May!$M$22:$O$51,3,0)+VLOOKUP($M76,Jun!$M$22:$O$51,3,0)+VLOOKUP($M76,Jul!$M$22:$O$51,3,0)+VLOOKUP($M76,Ago!$M$22:$O$51,3,0)+VLOOKUP($M76,Sept!$M$22:$O$51,3,0)+VLOOKUP($M76,Oct!$M$22:$O$51,3,0)+VLOOKUP($M76,Nov!$M$22:$O$51,3,0)+VLOOKUP($M76,Dic!$M$22:$O$51,3,0),0)</f>
        <v>0</v>
      </c>
    </row>
    <row r="77" spans="2:15" ht="15.5">
      <c r="B77" s="197" t="str">
        <f>+Config!D13</f>
        <v>Teléfono</v>
      </c>
      <c r="C77" s="8">
        <f>IFERROR(VLOOKUP($B77,Ene!$H$22:$K$51,3,0)+VLOOKUP($B77,Feb!$H$22:$K$51,3,0)+VLOOKUP($B77,Mar!$H$22:$K$51,3,0)+VLOOKUP($B77,Abr!$H$22:$K$51,3,0)+VLOOKUP($B77,May!$H$22:$K$51,3,0)+VLOOKUP($B77,Jun!$H$22:$K$51,3,0)+VLOOKUP($B77,Jul!$H$22:$K$51,3,0)+VLOOKUP($B77,Ago!$H$22:$K$51,3,0)+VLOOKUP($B77,Sept!$H$22:$K$51,3,0)+VLOOKUP($B77,Oct!$H$22:$K$51,3,0)+VLOOKUP($B77,Nov!$H$22:$K$51,3,0)+VLOOKUP($B77,Dic!$H$22:$K$51,3,0),0)</f>
        <v>840</v>
      </c>
      <c r="D77" s="9">
        <f>IFERROR(VLOOKUP($B77,Ene!$H$22:$K$51,4,0)+VLOOKUP($B77,Feb!$H$22:$K$51,4,0)+VLOOKUP($B77,Mar!$H$22:$K$51,4,0)+VLOOKUP($B77,Abr!$H$22:$K$51,4,0)+VLOOKUP($B77,May!$H$22:$K$51,4,0)+VLOOKUP($B77,Jun!$H$22:$K$51,4,0)+VLOOKUP($B77,Jul!$H$22:$K$51,4,0)+VLOOKUP($B77,Ago!$H$22:$K$51,4,0)+VLOOKUP($B77,Sept!$H$22:$K$51,4,0)+VLOOKUP($B77,Oct!$H$22:$K$51,4,0)+VLOOKUP($B77,Nov!$H$22:$K$51,4,0)+VLOOKUP($B77,Dic!$H$22:$K$51,4,0),0)</f>
        <v>840</v>
      </c>
      <c r="F77" s="102"/>
      <c r="G77" s="102"/>
      <c r="H77" s="102"/>
      <c r="I77" s="102"/>
      <c r="J77" s="102"/>
      <c r="K77" s="102"/>
      <c r="L77" s="102"/>
      <c r="M77" s="197" t="str">
        <f>Config!F13</f>
        <v>Bar</v>
      </c>
      <c r="N77" s="211">
        <f>IFERROR(VLOOKUP($M77,Ene!$M$22:$O$51,2,0)+VLOOKUP($M77,Feb!$M$22:$O$51,2,0)+VLOOKUP($M77,Mar!$M$22:$O$51,2,0)+VLOOKUP($M77,Abr!$M$22:$O$51,2,0)+VLOOKUP($M77,May!$M$22:$O$51,2,0)+VLOOKUP($M77,Jun!$M$22:$O$51,2,0)+VLOOKUP($M77,Jul!$M$22:$O$51,2,0)+VLOOKUP($M77,Ago!$M$22:$O$51,2,0)+VLOOKUP($M77,Sept!$M$22:$O$51,2,0)+VLOOKUP($M77,Oct!$M$22:$O$51,2,0)+VLOOKUP($M77,Nov!$M$22:$O$51,2,0)+VLOOKUP($M77,Dic!$M$22:$O$51,2,0),0)</f>
        <v>1200</v>
      </c>
      <c r="O77" s="212">
        <f>IFERROR(VLOOKUP($M77,Ene!$M$22:$O$51,3,0)+VLOOKUP($M77,Feb!$M$22:$O$51,3,0)+VLOOKUP($M77,Mar!$M$22:$O$51,3,0)+VLOOKUP($M77,Abr!$M$22:$O$51,3,0)+VLOOKUP($M77,May!$M$22:$O$51,3,0)+VLOOKUP($M77,Jun!$M$22:$O$51,3,0)+VLOOKUP($M77,Jul!$M$22:$O$51,3,0)+VLOOKUP($M77,Ago!$M$22:$O$51,3,0)+VLOOKUP($M77,Sept!$M$22:$O$51,3,0)+VLOOKUP($M77,Oct!$M$22:$O$51,3,0)+VLOOKUP($M77,Nov!$M$22:$O$51,3,0)+VLOOKUP($M77,Dic!$M$22:$O$51,3,0),0)</f>
        <v>1440</v>
      </c>
    </row>
    <row r="78" spans="2:15" ht="15.5">
      <c r="B78" s="197" t="str">
        <f>+Config!D14</f>
        <v>Internet</v>
      </c>
      <c r="C78" s="8">
        <f>IFERROR(VLOOKUP($B78,Ene!$H$22:$K$51,3,0)+VLOOKUP($B78,Feb!$H$22:$K$51,3,0)+VLOOKUP($B78,Mar!$H$22:$K$51,3,0)+VLOOKUP($B78,Abr!$H$22:$K$51,3,0)+VLOOKUP($B78,May!$H$22:$K$51,3,0)+VLOOKUP($B78,Jun!$H$22:$K$51,3,0)+VLOOKUP($B78,Jul!$H$22:$K$51,3,0)+VLOOKUP($B78,Ago!$H$22:$K$51,3,0)+VLOOKUP($B78,Sept!$H$22:$K$51,3,0)+VLOOKUP($B78,Oct!$H$22:$K$51,3,0)+VLOOKUP($B78,Nov!$H$22:$K$51,3,0)+VLOOKUP($B78,Dic!$H$22:$K$51,3,0),0)</f>
        <v>600</v>
      </c>
      <c r="D78" s="9">
        <f>IFERROR(VLOOKUP($B78,Ene!$H$22:$K$51,4,0)+VLOOKUP($B78,Feb!$H$22:$K$51,4,0)+VLOOKUP($B78,Mar!$H$22:$K$51,4,0)+VLOOKUP($B78,Abr!$H$22:$K$51,4,0)+VLOOKUP($B78,May!$H$22:$K$51,4,0)+VLOOKUP($B78,Jun!$H$22:$K$51,4,0)+VLOOKUP($B78,Jul!$H$22:$K$51,4,0)+VLOOKUP($B78,Ago!$H$22:$K$51,4,0)+VLOOKUP($B78,Sept!$H$22:$K$51,4,0)+VLOOKUP($B78,Oct!$H$22:$K$51,4,0)+VLOOKUP($B78,Nov!$H$22:$K$51,4,0)+VLOOKUP($B78,Dic!$H$22:$K$51,4,0),0)</f>
        <v>600</v>
      </c>
      <c r="F78" s="102"/>
      <c r="G78" s="102"/>
      <c r="H78" s="102"/>
      <c r="I78" s="102"/>
      <c r="J78" s="102"/>
      <c r="K78" s="102"/>
      <c r="L78" s="102"/>
      <c r="M78" s="197" t="str">
        <f>Config!F14</f>
        <v>Salud</v>
      </c>
      <c r="N78" s="211">
        <f>IFERROR(VLOOKUP($M78,Ene!$M$22:$O$51,2,0)+VLOOKUP($M78,Feb!$M$22:$O$51,2,0)+VLOOKUP($M78,Mar!$M$22:$O$51,2,0)+VLOOKUP($M78,Abr!$M$22:$O$51,2,0)+VLOOKUP($M78,May!$M$22:$O$51,2,0)+VLOOKUP($M78,Jun!$M$22:$O$51,2,0)+VLOOKUP($M78,Jul!$M$22:$O$51,2,0)+VLOOKUP($M78,Ago!$M$22:$O$51,2,0)+VLOOKUP($M78,Sept!$M$22:$O$51,2,0)+VLOOKUP($M78,Oct!$M$22:$O$51,2,0)+VLOOKUP($M78,Nov!$M$22:$O$51,2,0)+VLOOKUP($M78,Dic!$M$22:$O$51,2,0),0)</f>
        <v>720</v>
      </c>
      <c r="O78" s="212">
        <f>IFERROR(VLOOKUP($M78,Ene!$M$22:$O$51,3,0)+VLOOKUP($M78,Feb!$M$22:$O$51,3,0)+VLOOKUP($M78,Mar!$M$22:$O$51,3,0)+VLOOKUP($M78,Abr!$M$22:$O$51,3,0)+VLOOKUP($M78,May!$M$22:$O$51,3,0)+VLOOKUP($M78,Jun!$M$22:$O$51,3,0)+VLOOKUP($M78,Jul!$M$22:$O$51,3,0)+VLOOKUP($M78,Ago!$M$22:$O$51,3,0)+VLOOKUP($M78,Sept!$M$22:$O$51,3,0)+VLOOKUP($M78,Oct!$M$22:$O$51,3,0)+VLOOKUP($M78,Nov!$M$22:$O$51,3,0)+VLOOKUP($M78,Dic!$M$22:$O$51,3,0),0)</f>
        <v>480</v>
      </c>
    </row>
    <row r="79" spans="2:15" ht="15.5">
      <c r="B79" s="197" t="str">
        <f>+Config!D15</f>
        <v>Gimnasio</v>
      </c>
      <c r="C79" s="8">
        <f>IFERROR(VLOOKUP($B79,Ene!$H$22:$K$51,3,0)+VLOOKUP($B79,Feb!$H$22:$K$51,3,0)+VLOOKUP($B79,Mar!$H$22:$K$51,3,0)+VLOOKUP($B79,Abr!$H$22:$K$51,3,0)+VLOOKUP($B79,May!$H$22:$K$51,3,0)+VLOOKUP($B79,Jun!$H$22:$K$51,3,0)+VLOOKUP($B79,Jul!$H$22:$K$51,3,0)+VLOOKUP($B79,Ago!$H$22:$K$51,3,0)+VLOOKUP($B79,Sept!$H$22:$K$51,3,0)+VLOOKUP($B79,Oct!$H$22:$K$51,3,0)+VLOOKUP($B79,Nov!$H$22:$K$51,3,0)+VLOOKUP($B79,Dic!$H$22:$K$51,3,0),0)</f>
        <v>720</v>
      </c>
      <c r="D79" s="9">
        <f>IFERROR(VLOOKUP($B79,Ene!$H$22:$K$51,4,0)+VLOOKUP($B79,Feb!$H$22:$K$51,4,0)+VLOOKUP($B79,Mar!$H$22:$K$51,4,0)+VLOOKUP($B79,Abr!$H$22:$K$51,4,0)+VLOOKUP($B79,May!$H$22:$K$51,4,0)+VLOOKUP($B79,Jun!$H$22:$K$51,4,0)+VLOOKUP($B79,Jul!$H$22:$K$51,4,0)+VLOOKUP($B79,Ago!$H$22:$K$51,4,0)+VLOOKUP($B79,Sept!$H$22:$K$51,4,0)+VLOOKUP($B79,Oct!$H$22:$K$51,4,0)+VLOOKUP($B79,Nov!$H$22:$K$51,4,0)+VLOOKUP($B79,Dic!$H$22:$K$51,4,0),0)</f>
        <v>720</v>
      </c>
      <c r="F79" s="102"/>
      <c r="G79" s="102"/>
      <c r="H79" s="102"/>
      <c r="I79" s="102"/>
      <c r="J79" s="102"/>
      <c r="K79" s="102"/>
      <c r="L79" s="102"/>
      <c r="M79" s="197" t="str">
        <f>Config!F15</f>
        <v>Entretenimiento</v>
      </c>
      <c r="N79" s="211">
        <f>IFERROR(VLOOKUP($M79,Ene!$M$22:$O$51,2,0)+VLOOKUP($M79,Feb!$M$22:$O$51,2,0)+VLOOKUP($M79,Mar!$M$22:$O$51,2,0)+VLOOKUP($M79,Abr!$M$22:$O$51,2,0)+VLOOKUP($M79,May!$M$22:$O$51,2,0)+VLOOKUP($M79,Jun!$M$22:$O$51,2,0)+VLOOKUP($M79,Jul!$M$22:$O$51,2,0)+VLOOKUP($M79,Ago!$M$22:$O$51,2,0)+VLOOKUP($M79,Sept!$M$22:$O$51,2,0)+VLOOKUP($M79,Oct!$M$22:$O$51,2,0)+VLOOKUP($M79,Nov!$M$22:$O$51,2,0)+VLOOKUP($M79,Dic!$M$22:$O$51,2,0),0)</f>
        <v>2400</v>
      </c>
      <c r="O79" s="212">
        <f>IFERROR(VLOOKUP($M79,Ene!$M$22:$O$51,3,0)+VLOOKUP($M79,Feb!$M$22:$O$51,3,0)+VLOOKUP($M79,Mar!$M$22:$O$51,3,0)+VLOOKUP($M79,Abr!$M$22:$O$51,3,0)+VLOOKUP($M79,May!$M$22:$O$51,3,0)+VLOOKUP($M79,Jun!$M$22:$O$51,3,0)+VLOOKUP($M79,Jul!$M$22:$O$51,3,0)+VLOOKUP($M79,Ago!$M$22:$O$51,3,0)+VLOOKUP($M79,Sept!$M$22:$O$51,3,0)+VLOOKUP($M79,Oct!$M$22:$O$51,3,0)+VLOOKUP($M79,Nov!$M$22:$O$51,3,0)+VLOOKUP($M79,Dic!$M$22:$O$51,3,0),0)</f>
        <v>2160</v>
      </c>
    </row>
    <row r="80" spans="2:15" ht="15.5">
      <c r="B80" s="197" t="str">
        <f>+Config!D16</f>
        <v>Seguro Carro</v>
      </c>
      <c r="C80" s="8">
        <f>IFERROR(VLOOKUP($B80,Ene!$H$22:$K$51,3,0)+VLOOKUP($B80,Feb!$H$22:$K$51,3,0)+VLOOKUP($B80,Mar!$H$22:$K$51,3,0)+VLOOKUP($B80,Abr!$H$22:$K$51,3,0)+VLOOKUP($B80,May!$H$22:$K$51,3,0)+VLOOKUP($B80,Jun!$H$22:$K$51,3,0)+VLOOKUP($B80,Jul!$H$22:$K$51,3,0)+VLOOKUP($B80,Ago!$H$22:$K$51,3,0)+VLOOKUP($B80,Sept!$H$22:$K$51,3,0)+VLOOKUP($B80,Oct!$H$22:$K$51,3,0)+VLOOKUP($B80,Nov!$H$22:$K$51,3,0)+VLOOKUP($B80,Dic!$H$22:$K$51,3,0),0)</f>
        <v>960</v>
      </c>
      <c r="D80" s="9">
        <f>IFERROR(VLOOKUP($B80,Ene!$H$22:$K$51,4,0)+VLOOKUP($B80,Feb!$H$22:$K$51,4,0)+VLOOKUP($B80,Mar!$H$22:$K$51,4,0)+VLOOKUP($B80,Abr!$H$22:$K$51,4,0)+VLOOKUP($B80,May!$H$22:$K$51,4,0)+VLOOKUP($B80,Jun!$H$22:$K$51,4,0)+VLOOKUP($B80,Jul!$H$22:$K$51,4,0)+VLOOKUP($B80,Ago!$H$22:$K$51,4,0)+VLOOKUP($B80,Sept!$H$22:$K$51,4,0)+VLOOKUP($B80,Oct!$H$22:$K$51,4,0)+VLOOKUP($B80,Nov!$H$22:$K$51,4,0)+VLOOKUP($B80,Dic!$H$22:$K$51,4,0),0)</f>
        <v>960</v>
      </c>
      <c r="F80" s="102"/>
      <c r="G80" s="102"/>
      <c r="H80" s="102"/>
      <c r="I80" s="102"/>
      <c r="J80" s="102"/>
      <c r="K80" s="102"/>
      <c r="L80" s="102"/>
      <c r="M80" s="197" t="str">
        <f>Config!F16</f>
        <v>Cine</v>
      </c>
      <c r="N80" s="211">
        <f>IFERROR(VLOOKUP($M80,Ene!$M$22:$O$51,2,0)+VLOOKUP($M80,Feb!$M$22:$O$51,2,0)+VLOOKUP($M80,Mar!$M$22:$O$51,2,0)+VLOOKUP($M80,Abr!$M$22:$O$51,2,0)+VLOOKUP($M80,May!$M$22:$O$51,2,0)+VLOOKUP($M80,Jun!$M$22:$O$51,2,0)+VLOOKUP($M80,Jul!$M$22:$O$51,2,0)+VLOOKUP($M80,Ago!$M$22:$O$51,2,0)+VLOOKUP($M80,Sept!$M$22:$O$51,2,0)+VLOOKUP($M80,Oct!$M$22:$O$51,2,0)+VLOOKUP($M80,Nov!$M$22:$O$51,2,0)+VLOOKUP($M80,Dic!$M$22:$O$51,2,0),0)</f>
        <v>1800</v>
      </c>
      <c r="O80" s="212">
        <f>IFERROR(VLOOKUP($M80,Ene!$M$22:$O$51,3,0)+VLOOKUP($M80,Feb!$M$22:$O$51,3,0)+VLOOKUP($M80,Mar!$M$22:$O$51,3,0)+VLOOKUP($M80,Abr!$M$22:$O$51,3,0)+VLOOKUP($M80,May!$M$22:$O$51,3,0)+VLOOKUP($M80,Jun!$M$22:$O$51,3,0)+VLOOKUP($M80,Jul!$M$22:$O$51,3,0)+VLOOKUP($M80,Ago!$M$22:$O$51,3,0)+VLOOKUP($M80,Sept!$M$22:$O$51,3,0)+VLOOKUP($M80,Oct!$M$22:$O$51,3,0)+VLOOKUP($M80,Nov!$M$22:$O$51,3,0)+VLOOKUP($M80,Dic!$M$22:$O$51,3,0),0)</f>
        <v>960</v>
      </c>
    </row>
    <row r="81" spans="2:15" ht="15.5">
      <c r="B81" s="197">
        <f>+Config!D17</f>
        <v>9</v>
      </c>
      <c r="C81" s="8">
        <f>IFERROR(VLOOKUP($B81,Ene!$H$22:$K$51,3,0)+VLOOKUP($B81,Feb!$H$22:$K$51,3,0)+VLOOKUP($B81,Mar!$H$22:$K$51,3,0)+VLOOKUP($B81,Abr!$H$22:$K$51,3,0)+VLOOKUP($B81,May!$H$22:$K$51,3,0)+VLOOKUP($B81,Jun!$H$22:$K$51,3,0)+VLOOKUP($B81,Jul!$H$22:$K$51,3,0)+VLOOKUP($B81,Ago!$H$22:$K$51,3,0)+VLOOKUP($B81,Sept!$H$22:$K$51,3,0)+VLOOKUP($B81,Oct!$H$22:$K$51,3,0)+VLOOKUP($B81,Nov!$H$22:$K$51,3,0)+VLOOKUP($B81,Dic!$H$22:$K$51,3,0),0)</f>
        <v>1440</v>
      </c>
      <c r="D81" s="9">
        <f>IFERROR(VLOOKUP($B81,Ene!$H$22:$K$51,4,0)+VLOOKUP($B81,Feb!$H$22:$K$51,4,0)+VLOOKUP($B81,Mar!$H$22:$K$51,4,0)+VLOOKUP($B81,Abr!$H$22:$K$51,4,0)+VLOOKUP($B81,May!$H$22:$K$51,4,0)+VLOOKUP($B81,Jun!$H$22:$K$51,4,0)+VLOOKUP($B81,Jul!$H$22:$K$51,4,0)+VLOOKUP($B81,Ago!$H$22:$K$51,4,0)+VLOOKUP($B81,Sept!$H$22:$K$51,4,0)+VLOOKUP($B81,Oct!$H$22:$K$51,4,0)+VLOOKUP($B81,Nov!$H$22:$K$51,4,0)+VLOOKUP($B81,Dic!$H$22:$K$51,4,0),0)</f>
        <v>1440</v>
      </c>
      <c r="F81" s="102"/>
      <c r="G81" s="102"/>
      <c r="H81" s="102"/>
      <c r="I81" s="102"/>
      <c r="J81" s="102"/>
      <c r="K81" s="102"/>
      <c r="L81" s="102"/>
      <c r="M81" s="197" t="str">
        <f>Config!F17</f>
        <v>Casa</v>
      </c>
      <c r="N81" s="211">
        <f>IFERROR(VLOOKUP($M81,Ene!$M$22:$O$51,2,0)+VLOOKUP($M81,Feb!$M$22:$O$51,2,0)+VLOOKUP($M81,Mar!$M$22:$O$51,2,0)+VLOOKUP($M81,Abr!$M$22:$O$51,2,0)+VLOOKUP($M81,May!$M$22:$O$51,2,0)+VLOOKUP($M81,Jun!$M$22:$O$51,2,0)+VLOOKUP($M81,Jul!$M$22:$O$51,2,0)+VLOOKUP($M81,Ago!$M$22:$O$51,2,0)+VLOOKUP($M81,Sept!$M$22:$O$51,2,0)+VLOOKUP($M81,Oct!$M$22:$O$51,2,0)+VLOOKUP($M81,Nov!$M$22:$O$51,2,0)+VLOOKUP($M81,Dic!$M$22:$O$51,2,0),0)</f>
        <v>1200</v>
      </c>
      <c r="O81" s="212">
        <f>IFERROR(VLOOKUP($M81,Ene!$M$22:$O$51,3,0)+VLOOKUP($M81,Feb!$M$22:$O$51,3,0)+VLOOKUP($M81,Mar!$M$22:$O$51,3,0)+VLOOKUP($M81,Abr!$M$22:$O$51,3,0)+VLOOKUP($M81,May!$M$22:$O$51,3,0)+VLOOKUP($M81,Jun!$M$22:$O$51,3,0)+VLOOKUP($M81,Jul!$M$22:$O$51,3,0)+VLOOKUP($M81,Ago!$M$22:$O$51,3,0)+VLOOKUP($M81,Sept!$M$22:$O$51,3,0)+VLOOKUP($M81,Oct!$M$22:$O$51,3,0)+VLOOKUP($M81,Nov!$M$22:$O$51,3,0)+VLOOKUP($M81,Dic!$M$22:$O$51,3,0),0)</f>
        <v>600</v>
      </c>
    </row>
    <row r="82" spans="2:15" ht="15.5">
      <c r="B82" s="197">
        <f>+Config!D18</f>
        <v>10</v>
      </c>
      <c r="C82" s="8">
        <f>IFERROR(VLOOKUP($B82,Ene!$H$22:$K$51,3,0)+VLOOKUP($B82,Feb!$H$22:$K$51,3,0)+VLOOKUP($B82,Mar!$H$22:$K$51,3,0)+VLOOKUP($B82,Abr!$H$22:$K$51,3,0)+VLOOKUP($B82,May!$H$22:$K$51,3,0)+VLOOKUP($B82,Jun!$H$22:$K$51,3,0)+VLOOKUP($B82,Jul!$H$22:$K$51,3,0)+VLOOKUP($B82,Ago!$H$22:$K$51,3,0)+VLOOKUP($B82,Sept!$H$22:$K$51,3,0)+VLOOKUP($B82,Oct!$H$22:$K$51,3,0)+VLOOKUP($B82,Nov!$H$22:$K$51,3,0)+VLOOKUP($B82,Dic!$H$22:$K$51,3,0),0)</f>
        <v>840</v>
      </c>
      <c r="D82" s="9">
        <f>IFERROR(VLOOKUP($B82,Ene!$H$22:$K$51,4,0)+VLOOKUP($B82,Feb!$H$22:$K$51,4,0)+VLOOKUP($B82,Mar!$H$22:$K$51,4,0)+VLOOKUP($B82,Abr!$H$22:$K$51,4,0)+VLOOKUP($B82,May!$H$22:$K$51,4,0)+VLOOKUP($B82,Jun!$H$22:$K$51,4,0)+VLOOKUP($B82,Jul!$H$22:$K$51,4,0)+VLOOKUP($B82,Ago!$H$22:$K$51,4,0)+VLOOKUP($B82,Sept!$H$22:$K$51,4,0)+VLOOKUP($B82,Oct!$H$22:$K$51,4,0)+VLOOKUP($B82,Nov!$H$22:$K$51,4,0)+VLOOKUP($B82,Dic!$H$22:$K$51,4,0),0)</f>
        <v>840</v>
      </c>
      <c r="F82" s="102"/>
      <c r="G82" s="102"/>
      <c r="H82" s="102"/>
      <c r="I82" s="102"/>
      <c r="J82" s="102"/>
      <c r="K82" s="102"/>
      <c r="L82" s="102"/>
      <c r="M82" s="197">
        <f>Config!F18</f>
        <v>10</v>
      </c>
      <c r="N82" s="211">
        <f>IFERROR(VLOOKUP($M82,Ene!$M$22:$O$51,2,0)+VLOOKUP($M82,Feb!$M$22:$O$51,2,0)+VLOOKUP($M82,Mar!$M$22:$O$51,2,0)+VLOOKUP($M82,Abr!$M$22:$O$51,2,0)+VLOOKUP($M82,May!$M$22:$O$51,2,0)+VLOOKUP($M82,Jun!$M$22:$O$51,2,0)+VLOOKUP($M82,Jul!$M$22:$O$51,2,0)+VLOOKUP($M82,Ago!$M$22:$O$51,2,0)+VLOOKUP($M82,Sept!$M$22:$O$51,2,0)+VLOOKUP($M82,Oct!$M$22:$O$51,2,0)+VLOOKUP($M82,Nov!$M$22:$O$51,2,0)+VLOOKUP($M82,Dic!$M$22:$O$51,2,0),0)</f>
        <v>960</v>
      </c>
      <c r="O82" s="212">
        <f>IFERROR(VLOOKUP($M82,Ene!$M$22:$O$51,3,0)+VLOOKUP($M82,Feb!$M$22:$O$51,3,0)+VLOOKUP($M82,Mar!$M$22:$O$51,3,0)+VLOOKUP($M82,Abr!$M$22:$O$51,3,0)+VLOOKUP($M82,May!$M$22:$O$51,3,0)+VLOOKUP($M82,Jun!$M$22:$O$51,3,0)+VLOOKUP($M82,Jul!$M$22:$O$51,3,0)+VLOOKUP($M82,Ago!$M$22:$O$51,3,0)+VLOOKUP($M82,Sept!$M$22:$O$51,3,0)+VLOOKUP($M82,Oct!$M$22:$O$51,3,0)+VLOOKUP($M82,Nov!$M$22:$O$51,3,0)+VLOOKUP($M82,Dic!$M$22:$O$51,3,0),0)</f>
        <v>0</v>
      </c>
    </row>
    <row r="83" spans="2:15" ht="15.5">
      <c r="B83" s="197">
        <f>+Config!D19</f>
        <v>11</v>
      </c>
      <c r="C83" s="8">
        <f>IFERROR(VLOOKUP($B83,Ene!$H$22:$K$51,3,0)+VLOOKUP($B83,Feb!$H$22:$K$51,3,0)+VLOOKUP($B83,Mar!$H$22:$K$51,3,0)+VLOOKUP($B83,Abr!$H$22:$K$51,3,0)+VLOOKUP($B83,May!$H$22:$K$51,3,0)+VLOOKUP($B83,Jun!$H$22:$K$51,3,0)+VLOOKUP($B83,Jul!$H$22:$K$51,3,0)+VLOOKUP($B83,Ago!$H$22:$K$51,3,0)+VLOOKUP($B83,Sept!$H$22:$K$51,3,0)+VLOOKUP($B83,Oct!$H$22:$K$51,3,0)+VLOOKUP($B83,Nov!$H$22:$K$51,3,0)+VLOOKUP($B83,Dic!$H$22:$K$51,3,0),0)</f>
        <v>600</v>
      </c>
      <c r="D83" s="9">
        <f>IFERROR(VLOOKUP($B83,Ene!$H$22:$K$51,4,0)+VLOOKUP($B83,Feb!$H$22:$K$51,4,0)+VLOOKUP($B83,Mar!$H$22:$K$51,4,0)+VLOOKUP($B83,Abr!$H$22:$K$51,4,0)+VLOOKUP($B83,May!$H$22:$K$51,4,0)+VLOOKUP($B83,Jun!$H$22:$K$51,4,0)+VLOOKUP($B83,Jul!$H$22:$K$51,4,0)+VLOOKUP($B83,Ago!$H$22:$K$51,4,0)+VLOOKUP($B83,Sept!$H$22:$K$51,4,0)+VLOOKUP($B83,Oct!$H$22:$K$51,4,0)+VLOOKUP($B83,Nov!$H$22:$K$51,4,0)+VLOOKUP($B83,Dic!$H$22:$K$51,4,0),0)</f>
        <v>600</v>
      </c>
      <c r="F83" s="102"/>
      <c r="G83" s="102"/>
      <c r="H83" s="102"/>
      <c r="I83" s="102"/>
      <c r="J83" s="102"/>
      <c r="K83" s="102"/>
      <c r="L83" s="102"/>
      <c r="M83" s="197">
        <f>Config!F19</f>
        <v>11</v>
      </c>
      <c r="N83" s="211">
        <f>IFERROR(VLOOKUP($M83,Ene!$M$22:$O$51,2,0)+VLOOKUP($M83,Feb!$M$22:$O$51,2,0)+VLOOKUP($M83,Mar!$M$22:$O$51,2,0)+VLOOKUP($M83,Abr!$M$22:$O$51,2,0)+VLOOKUP($M83,May!$M$22:$O$51,2,0)+VLOOKUP($M83,Jun!$M$22:$O$51,2,0)+VLOOKUP($M83,Jul!$M$22:$O$51,2,0)+VLOOKUP($M83,Ago!$M$22:$O$51,2,0)+VLOOKUP($M83,Sept!$M$22:$O$51,2,0)+VLOOKUP($M83,Oct!$M$22:$O$51,2,0)+VLOOKUP($M83,Nov!$M$22:$O$51,2,0)+VLOOKUP($M83,Dic!$M$22:$O$51,2,0),0)</f>
        <v>1200</v>
      </c>
      <c r="O83" s="212">
        <f>IFERROR(VLOOKUP($M83,Ene!$M$22:$O$51,3,0)+VLOOKUP($M83,Feb!$M$22:$O$51,3,0)+VLOOKUP($M83,Mar!$M$22:$O$51,3,0)+VLOOKUP($M83,Abr!$M$22:$O$51,3,0)+VLOOKUP($M83,May!$M$22:$O$51,3,0)+VLOOKUP($M83,Jun!$M$22:$O$51,3,0)+VLOOKUP($M83,Jul!$M$22:$O$51,3,0)+VLOOKUP($M83,Ago!$M$22:$O$51,3,0)+VLOOKUP($M83,Sept!$M$22:$O$51,3,0)+VLOOKUP($M83,Oct!$M$22:$O$51,3,0)+VLOOKUP($M83,Nov!$M$22:$O$51,3,0)+VLOOKUP($M83,Dic!$M$22:$O$51,3,0),0)</f>
        <v>0</v>
      </c>
    </row>
    <row r="84" spans="2:15" ht="15.5">
      <c r="B84" s="197">
        <f>+Config!D20</f>
        <v>12</v>
      </c>
      <c r="C84" s="8">
        <f>IFERROR(VLOOKUP($B84,Ene!$H$22:$K$51,3,0)+VLOOKUP($B84,Feb!$H$22:$K$51,3,0)+VLOOKUP($B84,Mar!$H$22:$K$51,3,0)+VLOOKUP($B84,Abr!$H$22:$K$51,3,0)+VLOOKUP($B84,May!$H$22:$K$51,3,0)+VLOOKUP($B84,Jun!$H$22:$K$51,3,0)+VLOOKUP($B84,Jul!$H$22:$K$51,3,0)+VLOOKUP($B84,Ago!$H$22:$K$51,3,0)+VLOOKUP($B84,Sept!$H$22:$K$51,3,0)+VLOOKUP($B84,Oct!$H$22:$K$51,3,0)+VLOOKUP($B84,Nov!$H$22:$K$51,3,0)+VLOOKUP($B84,Dic!$H$22:$K$51,3,0),0)</f>
        <v>720</v>
      </c>
      <c r="D84" s="9">
        <f>IFERROR(VLOOKUP($B84,Ene!$H$22:$K$51,4,0)+VLOOKUP($B84,Feb!$H$22:$K$51,4,0)+VLOOKUP($B84,Mar!$H$22:$K$51,4,0)+VLOOKUP($B84,Abr!$H$22:$K$51,4,0)+VLOOKUP($B84,May!$H$22:$K$51,4,0)+VLOOKUP($B84,Jun!$H$22:$K$51,4,0)+VLOOKUP($B84,Jul!$H$22:$K$51,4,0)+VLOOKUP($B84,Ago!$H$22:$K$51,4,0)+VLOOKUP($B84,Sept!$H$22:$K$51,4,0)+VLOOKUP($B84,Oct!$H$22:$K$51,4,0)+VLOOKUP($B84,Nov!$H$22:$K$51,4,0)+VLOOKUP($B84,Dic!$H$22:$K$51,4,0),0)</f>
        <v>720</v>
      </c>
      <c r="F84" s="102"/>
      <c r="G84" s="102"/>
      <c r="H84" s="102"/>
      <c r="I84" s="102"/>
      <c r="J84" s="102"/>
      <c r="K84" s="102"/>
      <c r="L84" s="102"/>
      <c r="M84" s="197">
        <f>Config!F20</f>
        <v>12</v>
      </c>
      <c r="N84" s="211">
        <f>IFERROR(VLOOKUP($M84,Ene!$M$22:$O$51,2,0)+VLOOKUP($M84,Feb!$M$22:$O$51,2,0)+VLOOKUP($M84,Mar!$M$22:$O$51,2,0)+VLOOKUP($M84,Abr!$M$22:$O$51,2,0)+VLOOKUP($M84,May!$M$22:$O$51,2,0)+VLOOKUP($M84,Jun!$M$22:$O$51,2,0)+VLOOKUP($M84,Jul!$M$22:$O$51,2,0)+VLOOKUP($M84,Ago!$M$22:$O$51,2,0)+VLOOKUP($M84,Sept!$M$22:$O$51,2,0)+VLOOKUP($M84,Oct!$M$22:$O$51,2,0)+VLOOKUP($M84,Nov!$M$22:$O$51,2,0)+VLOOKUP($M84,Dic!$M$22:$O$51,2,0),0)</f>
        <v>720</v>
      </c>
      <c r="O84" s="212">
        <f>IFERROR(VLOOKUP($M84,Ene!$M$22:$O$51,3,0)+VLOOKUP($M84,Feb!$M$22:$O$51,3,0)+VLOOKUP($M84,Mar!$M$22:$O$51,3,0)+VLOOKUP($M84,Abr!$M$22:$O$51,3,0)+VLOOKUP($M84,May!$M$22:$O$51,3,0)+VLOOKUP($M84,Jun!$M$22:$O$51,3,0)+VLOOKUP($M84,Jul!$M$22:$O$51,3,0)+VLOOKUP($M84,Ago!$M$22:$O$51,3,0)+VLOOKUP($M84,Sept!$M$22:$O$51,3,0)+VLOOKUP($M84,Oct!$M$22:$O$51,3,0)+VLOOKUP($M84,Nov!$M$22:$O$51,3,0)+VLOOKUP($M84,Dic!$M$22:$O$51,3,0),0)</f>
        <v>0</v>
      </c>
    </row>
    <row r="85" spans="2:15" ht="15.5">
      <c r="B85" s="197">
        <f>+Config!D21</f>
        <v>13</v>
      </c>
      <c r="C85" s="8">
        <f>IFERROR(VLOOKUP($B85,Ene!$H$22:$K$51,3,0)+VLOOKUP($B85,Feb!$H$22:$K$51,3,0)+VLOOKUP($B85,Mar!$H$22:$K$51,3,0)+VLOOKUP($B85,Abr!$H$22:$K$51,3,0)+VLOOKUP($B85,May!$H$22:$K$51,3,0)+VLOOKUP($B85,Jun!$H$22:$K$51,3,0)+VLOOKUP($B85,Jul!$H$22:$K$51,3,0)+VLOOKUP($B85,Ago!$H$22:$K$51,3,0)+VLOOKUP($B85,Sept!$H$22:$K$51,3,0)+VLOOKUP($B85,Oct!$H$22:$K$51,3,0)+VLOOKUP($B85,Nov!$H$22:$K$51,3,0)+VLOOKUP($B85,Dic!$H$22:$K$51,3,0),0)</f>
        <v>960</v>
      </c>
      <c r="D85" s="9">
        <f>IFERROR(VLOOKUP($B85,Ene!$H$22:$K$51,4,0)+VLOOKUP($B85,Feb!$H$22:$K$51,4,0)+VLOOKUP($B85,Mar!$H$22:$K$51,4,0)+VLOOKUP($B85,Abr!$H$22:$K$51,4,0)+VLOOKUP($B85,May!$H$22:$K$51,4,0)+VLOOKUP($B85,Jun!$H$22:$K$51,4,0)+VLOOKUP($B85,Jul!$H$22:$K$51,4,0)+VLOOKUP($B85,Ago!$H$22:$K$51,4,0)+VLOOKUP($B85,Sept!$H$22:$K$51,4,0)+VLOOKUP($B85,Oct!$H$22:$K$51,4,0)+VLOOKUP($B85,Nov!$H$22:$K$51,4,0)+VLOOKUP($B85,Dic!$H$22:$K$51,4,0),0)</f>
        <v>960</v>
      </c>
      <c r="F85" s="102"/>
      <c r="G85" s="102"/>
      <c r="H85" s="102"/>
      <c r="I85" s="102"/>
      <c r="J85" s="102"/>
      <c r="K85" s="102"/>
      <c r="L85" s="102"/>
      <c r="M85" s="197">
        <f>Config!F21</f>
        <v>13</v>
      </c>
      <c r="N85" s="211">
        <f>IFERROR(VLOOKUP($M85,Ene!$M$22:$O$51,2,0)+VLOOKUP($M85,Feb!$M$22:$O$51,2,0)+VLOOKUP($M85,Mar!$M$22:$O$51,2,0)+VLOOKUP($M85,Abr!$M$22:$O$51,2,0)+VLOOKUP($M85,May!$M$22:$O$51,2,0)+VLOOKUP($M85,Jun!$M$22:$O$51,2,0)+VLOOKUP($M85,Jul!$M$22:$O$51,2,0)+VLOOKUP($M85,Ago!$M$22:$O$51,2,0)+VLOOKUP($M85,Sept!$M$22:$O$51,2,0)+VLOOKUP($M85,Oct!$M$22:$O$51,2,0)+VLOOKUP($M85,Nov!$M$22:$O$51,2,0)+VLOOKUP($M85,Dic!$M$22:$O$51,2,0),0)</f>
        <v>2400</v>
      </c>
      <c r="O85" s="212">
        <f>IFERROR(VLOOKUP($M85,Ene!$M$22:$O$51,3,0)+VLOOKUP($M85,Feb!$M$22:$O$51,3,0)+VLOOKUP($M85,Mar!$M$22:$O$51,3,0)+VLOOKUP($M85,Abr!$M$22:$O$51,3,0)+VLOOKUP($M85,May!$M$22:$O$51,3,0)+VLOOKUP($M85,Jun!$M$22:$O$51,3,0)+VLOOKUP($M85,Jul!$M$22:$O$51,3,0)+VLOOKUP($M85,Ago!$M$22:$O$51,3,0)+VLOOKUP($M85,Sept!$M$22:$O$51,3,0)+VLOOKUP($M85,Oct!$M$22:$O$51,3,0)+VLOOKUP($M85,Nov!$M$22:$O$51,3,0)+VLOOKUP($M85,Dic!$M$22:$O$51,3,0),0)</f>
        <v>0</v>
      </c>
    </row>
    <row r="86" spans="2:15" ht="15.5">
      <c r="B86" s="197">
        <f>+Config!D22</f>
        <v>14</v>
      </c>
      <c r="C86" s="8">
        <f>IFERROR(VLOOKUP($B86,Ene!$H$22:$K$51,3,0)+VLOOKUP($B86,Feb!$H$22:$K$51,3,0)+VLOOKUP($B86,Mar!$H$22:$K$51,3,0)+VLOOKUP($B86,Abr!$H$22:$K$51,3,0)+VLOOKUP($B86,May!$H$22:$K$51,3,0)+VLOOKUP($B86,Jun!$H$22:$K$51,3,0)+VLOOKUP($B86,Jul!$H$22:$K$51,3,0)+VLOOKUP($B86,Ago!$H$22:$K$51,3,0)+VLOOKUP($B86,Sept!$H$22:$K$51,3,0)+VLOOKUP($B86,Oct!$H$22:$K$51,3,0)+VLOOKUP($B86,Nov!$H$22:$K$51,3,0)+VLOOKUP($B86,Dic!$H$22:$K$51,3,0),0)</f>
        <v>1440</v>
      </c>
      <c r="D86" s="9">
        <f>IFERROR(VLOOKUP($B86,Ene!$H$22:$K$51,4,0)+VLOOKUP($B86,Feb!$H$22:$K$51,4,0)+VLOOKUP($B86,Mar!$H$22:$K$51,4,0)+VLOOKUP($B86,Abr!$H$22:$K$51,4,0)+VLOOKUP($B86,May!$H$22:$K$51,4,0)+VLOOKUP($B86,Jun!$H$22:$K$51,4,0)+VLOOKUP($B86,Jul!$H$22:$K$51,4,0)+VLOOKUP($B86,Ago!$H$22:$K$51,4,0)+VLOOKUP($B86,Sept!$H$22:$K$51,4,0)+VLOOKUP($B86,Oct!$H$22:$K$51,4,0)+VLOOKUP($B86,Nov!$H$22:$K$51,4,0)+VLOOKUP($B86,Dic!$H$22:$K$51,4,0),0)</f>
        <v>1440</v>
      </c>
      <c r="F86" s="102"/>
      <c r="G86" s="102"/>
      <c r="H86" s="102"/>
      <c r="I86" s="102"/>
      <c r="J86" s="102"/>
      <c r="K86" s="102"/>
      <c r="L86" s="102"/>
      <c r="M86" s="197">
        <f>Config!F22</f>
        <v>14</v>
      </c>
      <c r="N86" s="211">
        <f>IFERROR(VLOOKUP($M86,Ene!$M$22:$O$51,2,0)+VLOOKUP($M86,Feb!$M$22:$O$51,2,0)+VLOOKUP($M86,Mar!$M$22:$O$51,2,0)+VLOOKUP($M86,Abr!$M$22:$O$51,2,0)+VLOOKUP($M86,May!$M$22:$O$51,2,0)+VLOOKUP($M86,Jun!$M$22:$O$51,2,0)+VLOOKUP($M86,Jul!$M$22:$O$51,2,0)+VLOOKUP($M86,Ago!$M$22:$O$51,2,0)+VLOOKUP($M86,Sept!$M$22:$O$51,2,0)+VLOOKUP($M86,Oct!$M$22:$O$51,2,0)+VLOOKUP($M86,Nov!$M$22:$O$51,2,0)+VLOOKUP($M86,Dic!$M$22:$O$51,2,0),0)</f>
        <v>1800</v>
      </c>
      <c r="O86" s="212">
        <f>IFERROR(VLOOKUP($M86,Ene!$M$22:$O$51,3,0)+VLOOKUP($M86,Feb!$M$22:$O$51,3,0)+VLOOKUP($M86,Mar!$M$22:$O$51,3,0)+VLOOKUP($M86,Abr!$M$22:$O$51,3,0)+VLOOKUP($M86,May!$M$22:$O$51,3,0)+VLOOKUP($M86,Jun!$M$22:$O$51,3,0)+VLOOKUP($M86,Jul!$M$22:$O$51,3,0)+VLOOKUP($M86,Ago!$M$22:$O$51,3,0)+VLOOKUP($M86,Sept!$M$22:$O$51,3,0)+VLOOKUP($M86,Oct!$M$22:$O$51,3,0)+VLOOKUP($M86,Nov!$M$22:$O$51,3,0)+VLOOKUP($M86,Dic!$M$22:$O$51,3,0),0)</f>
        <v>0</v>
      </c>
    </row>
    <row r="87" spans="2:15" ht="15.5">
      <c r="B87" s="197">
        <f>+Config!D23</f>
        <v>15</v>
      </c>
      <c r="C87" s="8">
        <f>IFERROR(VLOOKUP($B87,Ene!$H$22:$K$51,3,0)+VLOOKUP($B87,Feb!$H$22:$K$51,3,0)+VLOOKUP($B87,Mar!$H$22:$K$51,3,0)+VLOOKUP($B87,Abr!$H$22:$K$51,3,0)+VLOOKUP($B87,May!$H$22:$K$51,3,0)+VLOOKUP($B87,Jun!$H$22:$K$51,3,0)+VLOOKUP($B87,Jul!$H$22:$K$51,3,0)+VLOOKUP($B87,Ago!$H$22:$K$51,3,0)+VLOOKUP($B87,Sept!$H$22:$K$51,3,0)+VLOOKUP($B87,Oct!$H$22:$K$51,3,0)+VLOOKUP($B87,Nov!$H$22:$K$51,3,0)+VLOOKUP($B87,Dic!$H$22:$K$51,3,0),0)</f>
        <v>840</v>
      </c>
      <c r="D87" s="9">
        <f>IFERROR(VLOOKUP($B87,Ene!$H$22:$K$51,4,0)+VLOOKUP($B87,Feb!$H$22:$K$51,4,0)+VLOOKUP($B87,Mar!$H$22:$K$51,4,0)+VLOOKUP($B87,Abr!$H$22:$K$51,4,0)+VLOOKUP($B87,May!$H$22:$K$51,4,0)+VLOOKUP($B87,Jun!$H$22:$K$51,4,0)+VLOOKUP($B87,Jul!$H$22:$K$51,4,0)+VLOOKUP($B87,Ago!$H$22:$K$51,4,0)+VLOOKUP($B87,Sept!$H$22:$K$51,4,0)+VLOOKUP($B87,Oct!$H$22:$K$51,4,0)+VLOOKUP($B87,Nov!$H$22:$K$51,4,0)+VLOOKUP($B87,Dic!$H$22:$K$51,4,0),0)</f>
        <v>840</v>
      </c>
      <c r="F87" s="102"/>
      <c r="G87" s="102"/>
      <c r="H87" s="102"/>
      <c r="I87" s="102"/>
      <c r="J87" s="102"/>
      <c r="K87" s="102"/>
      <c r="L87" s="102"/>
      <c r="M87" s="197">
        <f>Config!F23</f>
        <v>15</v>
      </c>
      <c r="N87" s="211">
        <f>IFERROR(VLOOKUP($M87,Ene!$M$22:$O$51,2,0)+VLOOKUP($M87,Feb!$M$22:$O$51,2,0)+VLOOKUP($M87,Mar!$M$22:$O$51,2,0)+VLOOKUP($M87,Abr!$M$22:$O$51,2,0)+VLOOKUP($M87,May!$M$22:$O$51,2,0)+VLOOKUP($M87,Jun!$M$22:$O$51,2,0)+VLOOKUP($M87,Jul!$M$22:$O$51,2,0)+VLOOKUP($M87,Ago!$M$22:$O$51,2,0)+VLOOKUP($M87,Sept!$M$22:$O$51,2,0)+VLOOKUP($M87,Oct!$M$22:$O$51,2,0)+VLOOKUP($M87,Nov!$M$22:$O$51,2,0)+VLOOKUP($M87,Dic!$M$22:$O$51,2,0),0)</f>
        <v>1200</v>
      </c>
      <c r="O87" s="212">
        <f>IFERROR(VLOOKUP($M87,Ene!$M$22:$O$51,3,0)+VLOOKUP($M87,Feb!$M$22:$O$51,3,0)+VLOOKUP($M87,Mar!$M$22:$O$51,3,0)+VLOOKUP($M87,Abr!$M$22:$O$51,3,0)+VLOOKUP($M87,May!$M$22:$O$51,3,0)+VLOOKUP($M87,Jun!$M$22:$O$51,3,0)+VLOOKUP($M87,Jul!$M$22:$O$51,3,0)+VLOOKUP($M87,Ago!$M$22:$O$51,3,0)+VLOOKUP($M87,Sept!$M$22:$O$51,3,0)+VLOOKUP($M87,Oct!$M$22:$O$51,3,0)+VLOOKUP($M87,Nov!$M$22:$O$51,3,0)+VLOOKUP($M87,Dic!$M$22:$O$51,3,0),0)</f>
        <v>0</v>
      </c>
    </row>
    <row r="88" spans="2:15" ht="15.5">
      <c r="B88" s="197">
        <f>+Config!D24</f>
        <v>16</v>
      </c>
      <c r="C88" s="8">
        <f>IFERROR(VLOOKUP($B88,Ene!$H$22:$K$51,3,0)+VLOOKUP($B88,Feb!$H$22:$K$51,3,0)+VLOOKUP($B88,Mar!$H$22:$K$51,3,0)+VLOOKUP($B88,Abr!$H$22:$K$51,3,0)+VLOOKUP($B88,May!$H$22:$K$51,3,0)+VLOOKUP($B88,Jun!$H$22:$K$51,3,0)+VLOOKUP($B88,Jul!$H$22:$K$51,3,0)+VLOOKUP($B88,Ago!$H$22:$K$51,3,0)+VLOOKUP($B88,Sept!$H$22:$K$51,3,0)+VLOOKUP($B88,Oct!$H$22:$K$51,3,0)+VLOOKUP($B88,Nov!$H$22:$K$51,3,0)+VLOOKUP($B88,Dic!$H$22:$K$51,3,0),0)</f>
        <v>600</v>
      </c>
      <c r="D88" s="9">
        <f>IFERROR(VLOOKUP($B88,Ene!$H$22:$K$51,4,0)+VLOOKUP($B88,Feb!$H$22:$K$51,4,0)+VLOOKUP($B88,Mar!$H$22:$K$51,4,0)+VLOOKUP($B88,Abr!$H$22:$K$51,4,0)+VLOOKUP($B88,May!$H$22:$K$51,4,0)+VLOOKUP($B88,Jun!$H$22:$K$51,4,0)+VLOOKUP($B88,Jul!$H$22:$K$51,4,0)+VLOOKUP($B88,Ago!$H$22:$K$51,4,0)+VLOOKUP($B88,Sept!$H$22:$K$51,4,0)+VLOOKUP($B88,Oct!$H$22:$K$51,4,0)+VLOOKUP($B88,Nov!$H$22:$K$51,4,0)+VLOOKUP($B88,Dic!$H$22:$K$51,4,0),0)</f>
        <v>600</v>
      </c>
      <c r="F88" s="102"/>
      <c r="G88" s="102"/>
      <c r="H88" s="102"/>
      <c r="I88" s="102"/>
      <c r="J88" s="102"/>
      <c r="K88" s="102"/>
      <c r="L88" s="102"/>
      <c r="M88" s="197">
        <f>Config!F24</f>
        <v>16</v>
      </c>
      <c r="N88" s="211">
        <f>IFERROR(VLOOKUP($M88,Ene!$M$22:$O$51,2,0)+VLOOKUP($M88,Feb!$M$22:$O$51,2,0)+VLOOKUP($M88,Mar!$M$22:$O$51,2,0)+VLOOKUP($M88,Abr!$M$22:$O$51,2,0)+VLOOKUP($M88,May!$M$22:$O$51,2,0)+VLOOKUP($M88,Jun!$M$22:$O$51,2,0)+VLOOKUP($M88,Jul!$M$22:$O$51,2,0)+VLOOKUP($M88,Ago!$M$22:$O$51,2,0)+VLOOKUP($M88,Sept!$M$22:$O$51,2,0)+VLOOKUP($M88,Oct!$M$22:$O$51,2,0)+VLOOKUP($M88,Nov!$M$22:$O$51,2,0)+VLOOKUP($M88,Dic!$M$22:$O$51,2,0),0)</f>
        <v>0</v>
      </c>
      <c r="O88" s="212">
        <f>IFERROR(VLOOKUP($M88,Ene!$M$22:$O$51,3,0)+VLOOKUP($M88,Feb!$M$22:$O$51,3,0)+VLOOKUP($M88,Mar!$M$22:$O$51,3,0)+VLOOKUP($M88,Abr!$M$22:$O$51,3,0)+VLOOKUP($M88,May!$M$22:$O$51,3,0)+VLOOKUP($M88,Jun!$M$22:$O$51,3,0)+VLOOKUP($M88,Jul!$M$22:$O$51,3,0)+VLOOKUP($M88,Ago!$M$22:$O$51,3,0)+VLOOKUP($M88,Sept!$M$22:$O$51,3,0)+VLOOKUP($M88,Oct!$M$22:$O$51,3,0)+VLOOKUP($M88,Nov!$M$22:$O$51,3,0)+VLOOKUP($M88,Dic!$M$22:$O$51,3,0),0)</f>
        <v>0</v>
      </c>
    </row>
    <row r="89" spans="2:15" ht="15.5">
      <c r="B89" s="197">
        <f>+Config!D25</f>
        <v>17</v>
      </c>
      <c r="C89" s="8">
        <f>IFERROR(VLOOKUP($B89,Ene!$H$22:$K$51,3,0)+VLOOKUP($B89,Feb!$H$22:$K$51,3,0)+VLOOKUP($B89,Mar!$H$22:$K$51,3,0)+VLOOKUP($B89,Abr!$H$22:$K$51,3,0)+VLOOKUP($B89,May!$H$22:$K$51,3,0)+VLOOKUP($B89,Jun!$H$22:$K$51,3,0)+VLOOKUP($B89,Jul!$H$22:$K$51,3,0)+VLOOKUP($B89,Ago!$H$22:$K$51,3,0)+VLOOKUP($B89,Sept!$H$22:$K$51,3,0)+VLOOKUP($B89,Oct!$H$22:$K$51,3,0)+VLOOKUP($B89,Nov!$H$22:$K$51,3,0)+VLOOKUP($B89,Dic!$H$22:$K$51,3,0),0)</f>
        <v>720</v>
      </c>
      <c r="D89" s="9">
        <f>IFERROR(VLOOKUP($B89,Ene!$H$22:$K$51,4,0)+VLOOKUP($B89,Feb!$H$22:$K$51,4,0)+VLOOKUP($B89,Mar!$H$22:$K$51,4,0)+VLOOKUP($B89,Abr!$H$22:$K$51,4,0)+VLOOKUP($B89,May!$H$22:$K$51,4,0)+VLOOKUP($B89,Jun!$H$22:$K$51,4,0)+VLOOKUP($B89,Jul!$H$22:$K$51,4,0)+VLOOKUP($B89,Ago!$H$22:$K$51,4,0)+VLOOKUP($B89,Sept!$H$22:$K$51,4,0)+VLOOKUP($B89,Oct!$H$22:$K$51,4,0)+VLOOKUP($B89,Nov!$H$22:$K$51,4,0)+VLOOKUP($B89,Dic!$H$22:$K$51,4,0),0)</f>
        <v>720</v>
      </c>
      <c r="F89" s="102"/>
      <c r="G89" s="102"/>
      <c r="H89" s="102"/>
      <c r="I89" s="102"/>
      <c r="J89" s="102"/>
      <c r="K89" s="102"/>
      <c r="L89" s="102"/>
      <c r="M89" s="197">
        <f>Config!F25</f>
        <v>17</v>
      </c>
      <c r="N89" s="211">
        <f>IFERROR(VLOOKUP($M89,Ene!$M$22:$O$51,2,0)+VLOOKUP($M89,Feb!$M$22:$O$51,2,0)+VLOOKUP($M89,Mar!$M$22:$O$51,2,0)+VLOOKUP($M89,Abr!$M$22:$O$51,2,0)+VLOOKUP($M89,May!$M$22:$O$51,2,0)+VLOOKUP($M89,Jun!$M$22:$O$51,2,0)+VLOOKUP($M89,Jul!$M$22:$O$51,2,0)+VLOOKUP($M89,Ago!$M$22:$O$51,2,0)+VLOOKUP($M89,Sept!$M$22:$O$51,2,0)+VLOOKUP($M89,Oct!$M$22:$O$51,2,0)+VLOOKUP($M89,Nov!$M$22:$O$51,2,0)+VLOOKUP($M89,Dic!$M$22:$O$51,2,0),0)</f>
        <v>0</v>
      </c>
      <c r="O89" s="212">
        <f>IFERROR(VLOOKUP($M89,Ene!$M$22:$O$51,3,0)+VLOOKUP($M89,Feb!$M$22:$O$51,3,0)+VLOOKUP($M89,Mar!$M$22:$O$51,3,0)+VLOOKUP($M89,Abr!$M$22:$O$51,3,0)+VLOOKUP($M89,May!$M$22:$O$51,3,0)+VLOOKUP($M89,Jun!$M$22:$O$51,3,0)+VLOOKUP($M89,Jul!$M$22:$O$51,3,0)+VLOOKUP($M89,Ago!$M$22:$O$51,3,0)+VLOOKUP($M89,Sept!$M$22:$O$51,3,0)+VLOOKUP($M89,Oct!$M$22:$O$51,3,0)+VLOOKUP($M89,Nov!$M$22:$O$51,3,0)+VLOOKUP($M89,Dic!$M$22:$O$51,3,0),0)</f>
        <v>0</v>
      </c>
    </row>
    <row r="90" spans="2:15" ht="15.5">
      <c r="B90" s="197">
        <f>+Config!D26</f>
        <v>18</v>
      </c>
      <c r="C90" s="8">
        <f>IFERROR(VLOOKUP($B90,Ene!$H$22:$K$51,3,0)+VLOOKUP($B90,Feb!$H$22:$K$51,3,0)+VLOOKUP($B90,Mar!$H$22:$K$51,3,0)+VLOOKUP($B90,Abr!$H$22:$K$51,3,0)+VLOOKUP($B90,May!$H$22:$K$51,3,0)+VLOOKUP($B90,Jun!$H$22:$K$51,3,0)+VLOOKUP($B90,Jul!$H$22:$K$51,3,0)+VLOOKUP($B90,Ago!$H$22:$K$51,3,0)+VLOOKUP($B90,Sept!$H$22:$K$51,3,0)+VLOOKUP($B90,Oct!$H$22:$K$51,3,0)+VLOOKUP($B90,Nov!$H$22:$K$51,3,0)+VLOOKUP($B90,Dic!$H$22:$K$51,3,0),0)</f>
        <v>0</v>
      </c>
      <c r="D90" s="9">
        <f>IFERROR(VLOOKUP($B90,Ene!$H$22:$K$51,4,0)+VLOOKUP($B90,Feb!$H$22:$K$51,4,0)+VLOOKUP($B90,Mar!$H$22:$K$51,4,0)+VLOOKUP($B90,Abr!$H$22:$K$51,4,0)+VLOOKUP($B90,May!$H$22:$K$51,4,0)+VLOOKUP($B90,Jun!$H$22:$K$51,4,0)+VLOOKUP($B90,Jul!$H$22:$K$51,4,0)+VLOOKUP($B90,Ago!$H$22:$K$51,4,0)+VLOOKUP($B90,Sept!$H$22:$K$51,4,0)+VLOOKUP($B90,Oct!$H$22:$K$51,4,0)+VLOOKUP($B90,Nov!$H$22:$K$51,4,0)+VLOOKUP($B90,Dic!$H$22:$K$51,4,0),0)</f>
        <v>0</v>
      </c>
      <c r="F90" s="102"/>
      <c r="G90" s="102"/>
      <c r="H90" s="102"/>
      <c r="I90" s="102"/>
      <c r="J90" s="102"/>
      <c r="K90" s="102"/>
      <c r="L90" s="102"/>
      <c r="M90" s="197">
        <f>Config!F26</f>
        <v>18</v>
      </c>
      <c r="N90" s="211">
        <f>IFERROR(VLOOKUP($M90,Ene!$M$22:$O$51,2,0)+VLOOKUP($M90,Feb!$M$22:$O$51,2,0)+VLOOKUP($M90,Mar!$M$22:$O$51,2,0)+VLOOKUP($M90,Abr!$M$22:$O$51,2,0)+VLOOKUP($M90,May!$M$22:$O$51,2,0)+VLOOKUP($M90,Jun!$M$22:$O$51,2,0)+VLOOKUP($M90,Jul!$M$22:$O$51,2,0)+VLOOKUP($M90,Ago!$M$22:$O$51,2,0)+VLOOKUP($M90,Sept!$M$22:$O$51,2,0)+VLOOKUP($M90,Oct!$M$22:$O$51,2,0)+VLOOKUP($M90,Nov!$M$22:$O$51,2,0)+VLOOKUP($M90,Dic!$M$22:$O$51,2,0),0)</f>
        <v>0</v>
      </c>
      <c r="O90" s="212">
        <f>IFERROR(VLOOKUP($M90,Ene!$M$22:$O$51,3,0)+VLOOKUP($M90,Feb!$M$22:$O$51,3,0)+VLOOKUP($M90,Mar!$M$22:$O$51,3,0)+VLOOKUP($M90,Abr!$M$22:$O$51,3,0)+VLOOKUP($M90,May!$M$22:$O$51,3,0)+VLOOKUP($M90,Jun!$M$22:$O$51,3,0)+VLOOKUP($M90,Jul!$M$22:$O$51,3,0)+VLOOKUP($M90,Ago!$M$22:$O$51,3,0)+VLOOKUP($M90,Sept!$M$22:$O$51,3,0)+VLOOKUP($M90,Oct!$M$22:$O$51,3,0)+VLOOKUP($M90,Nov!$M$22:$O$51,3,0)+VLOOKUP($M90,Dic!$M$22:$O$51,3,0),0)</f>
        <v>0</v>
      </c>
    </row>
    <row r="91" spans="2:15" ht="15.5">
      <c r="B91" s="197">
        <f>+Config!D27</f>
        <v>19</v>
      </c>
      <c r="C91" s="8">
        <f>IFERROR(VLOOKUP($B91,Ene!$H$22:$K$51,3,0)+VLOOKUP($B91,Feb!$H$22:$K$51,3,0)+VLOOKUP($B91,Mar!$H$22:$K$51,3,0)+VLOOKUP($B91,Abr!$H$22:$K$51,3,0)+VLOOKUP($B91,May!$H$22:$K$51,3,0)+VLOOKUP($B91,Jun!$H$22:$K$51,3,0)+VLOOKUP($B91,Jul!$H$22:$K$51,3,0)+VLOOKUP($B91,Ago!$H$22:$K$51,3,0)+VLOOKUP($B91,Sept!$H$22:$K$51,3,0)+VLOOKUP($B91,Oct!$H$22:$K$51,3,0)+VLOOKUP($B91,Nov!$H$22:$K$51,3,0)+VLOOKUP($B91,Dic!$H$22:$K$51,3,0),0)</f>
        <v>0</v>
      </c>
      <c r="D91" s="9">
        <f>IFERROR(VLOOKUP($B91,Ene!$H$22:$K$51,4,0)+VLOOKUP($B91,Feb!$H$22:$K$51,4,0)+VLOOKUP($B91,Mar!$H$22:$K$51,4,0)+VLOOKUP($B91,Abr!$H$22:$K$51,4,0)+VLOOKUP($B91,May!$H$22:$K$51,4,0)+VLOOKUP($B91,Jun!$H$22:$K$51,4,0)+VLOOKUP($B91,Jul!$H$22:$K$51,4,0)+VLOOKUP($B91,Ago!$H$22:$K$51,4,0)+VLOOKUP($B91,Sept!$H$22:$K$51,4,0)+VLOOKUP($B91,Oct!$H$22:$K$51,4,0)+VLOOKUP($B91,Nov!$H$22:$K$51,4,0)+VLOOKUP($B91,Dic!$H$22:$K$51,4,0),0)</f>
        <v>0</v>
      </c>
      <c r="F91" s="102"/>
      <c r="G91" s="102"/>
      <c r="H91" s="102"/>
      <c r="I91" s="102"/>
      <c r="J91" s="102"/>
      <c r="K91" s="102"/>
      <c r="L91" s="102"/>
      <c r="M91" s="197">
        <f>Config!F27</f>
        <v>19</v>
      </c>
      <c r="N91" s="211">
        <f>IFERROR(VLOOKUP($M91,Ene!$M$22:$O$51,2,0)+VLOOKUP($M91,Feb!$M$22:$O$51,2,0)+VLOOKUP($M91,Mar!$M$22:$O$51,2,0)+VLOOKUP($M91,Abr!$M$22:$O$51,2,0)+VLOOKUP($M91,May!$M$22:$O$51,2,0)+VLOOKUP($M91,Jun!$M$22:$O$51,2,0)+VLOOKUP($M91,Jul!$M$22:$O$51,2,0)+VLOOKUP($M91,Ago!$M$22:$O$51,2,0)+VLOOKUP($M91,Sept!$M$22:$O$51,2,0)+VLOOKUP($M91,Oct!$M$22:$O$51,2,0)+VLOOKUP($M91,Nov!$M$22:$O$51,2,0)+VLOOKUP($M91,Dic!$M$22:$O$51,2,0),0)</f>
        <v>0</v>
      </c>
      <c r="O91" s="212">
        <f>IFERROR(VLOOKUP($M91,Ene!$M$22:$O$51,3,0)+VLOOKUP($M91,Feb!$M$22:$O$51,3,0)+VLOOKUP($M91,Mar!$M$22:$O$51,3,0)+VLOOKUP($M91,Abr!$M$22:$O$51,3,0)+VLOOKUP($M91,May!$M$22:$O$51,3,0)+VLOOKUP($M91,Jun!$M$22:$O$51,3,0)+VLOOKUP($M91,Jul!$M$22:$O$51,3,0)+VLOOKUP($M91,Ago!$M$22:$O$51,3,0)+VLOOKUP($M91,Sept!$M$22:$O$51,3,0)+VLOOKUP($M91,Oct!$M$22:$O$51,3,0)+VLOOKUP($M91,Nov!$M$22:$O$51,3,0)+VLOOKUP($M91,Dic!$M$22:$O$51,3,0),0)</f>
        <v>0</v>
      </c>
    </row>
    <row r="92" spans="2:15" ht="15.5">
      <c r="B92" s="197">
        <f>+Config!D28</f>
        <v>20</v>
      </c>
      <c r="C92" s="8">
        <f>IFERROR(VLOOKUP($B92,Ene!$H$22:$K$51,3,0)+VLOOKUP($B92,Feb!$H$22:$K$51,3,0)+VLOOKUP($B92,Mar!$H$22:$K$51,3,0)+VLOOKUP($B92,Abr!$H$22:$K$51,3,0)+VLOOKUP($B92,May!$H$22:$K$51,3,0)+VLOOKUP($B92,Jun!$H$22:$K$51,3,0)+VLOOKUP($B92,Jul!$H$22:$K$51,3,0)+VLOOKUP($B92,Ago!$H$22:$K$51,3,0)+VLOOKUP($B92,Sept!$H$22:$K$51,3,0)+VLOOKUP($B92,Oct!$H$22:$K$51,3,0)+VLOOKUP($B92,Nov!$H$22:$K$51,3,0)+VLOOKUP($B92,Dic!$H$22:$K$51,3,0),0)</f>
        <v>0</v>
      </c>
      <c r="D92" s="9">
        <f>IFERROR(VLOOKUP($B92,Ene!$H$22:$K$51,4,0)+VLOOKUP($B92,Feb!$H$22:$K$51,4,0)+VLOOKUP($B92,Mar!$H$22:$K$51,4,0)+VLOOKUP($B92,Abr!$H$22:$K$51,4,0)+VLOOKUP($B92,May!$H$22:$K$51,4,0)+VLOOKUP($B92,Jun!$H$22:$K$51,4,0)+VLOOKUP($B92,Jul!$H$22:$K$51,4,0)+VLOOKUP($B92,Ago!$H$22:$K$51,4,0)+VLOOKUP($B92,Sept!$H$22:$K$51,4,0)+VLOOKUP($B92,Oct!$H$22:$K$51,4,0)+VLOOKUP($B92,Nov!$H$22:$K$51,4,0)+VLOOKUP($B92,Dic!$H$22:$K$51,4,0),0)</f>
        <v>0</v>
      </c>
      <c r="F92" s="102"/>
      <c r="G92" s="102"/>
      <c r="H92" s="102"/>
      <c r="I92" s="102"/>
      <c r="J92" s="102"/>
      <c r="K92" s="102"/>
      <c r="L92" s="102"/>
      <c r="M92" s="197">
        <f>Config!F28</f>
        <v>20</v>
      </c>
      <c r="N92" s="211">
        <f>IFERROR(VLOOKUP($M92,Ene!$M$22:$O$51,2,0)+VLOOKUP($M92,Feb!$M$22:$O$51,2,0)+VLOOKUP($M92,Mar!$M$22:$O$51,2,0)+VLOOKUP($M92,Abr!$M$22:$O$51,2,0)+VLOOKUP($M92,May!$M$22:$O$51,2,0)+VLOOKUP($M92,Jun!$M$22:$O$51,2,0)+VLOOKUP($M92,Jul!$M$22:$O$51,2,0)+VLOOKUP($M92,Ago!$M$22:$O$51,2,0)+VLOOKUP($M92,Sept!$M$22:$O$51,2,0)+VLOOKUP($M92,Oct!$M$22:$O$51,2,0)+VLOOKUP($M92,Nov!$M$22:$O$51,2,0)+VLOOKUP($M92,Dic!$M$22:$O$51,2,0),0)</f>
        <v>0</v>
      </c>
      <c r="O92" s="212">
        <f>IFERROR(VLOOKUP($M92,Ene!$M$22:$O$51,3,0)+VLOOKUP($M92,Feb!$M$22:$O$51,3,0)+VLOOKUP($M92,Mar!$M$22:$O$51,3,0)+VLOOKUP($M92,Abr!$M$22:$O$51,3,0)+VLOOKUP($M92,May!$M$22:$O$51,3,0)+VLOOKUP($M92,Jun!$M$22:$O$51,3,0)+VLOOKUP($M92,Jul!$M$22:$O$51,3,0)+VLOOKUP($M92,Ago!$M$22:$O$51,3,0)+VLOOKUP($M92,Sept!$M$22:$O$51,3,0)+VLOOKUP($M92,Oct!$M$22:$O$51,3,0)+VLOOKUP($M92,Nov!$M$22:$O$51,3,0)+VLOOKUP($M92,Dic!$M$22:$O$51,3,0),0)</f>
        <v>0</v>
      </c>
    </row>
    <row r="93" spans="2:15" ht="15.5">
      <c r="B93" s="197">
        <f>+Config!D29</f>
        <v>21</v>
      </c>
      <c r="C93" s="8">
        <f>IFERROR(VLOOKUP($B93,Ene!$H$22:$K$51,3,0)+VLOOKUP($B93,Feb!$H$22:$K$51,3,0)+VLOOKUP($B93,Mar!$H$22:$K$51,3,0)+VLOOKUP($B93,Abr!$H$22:$K$51,3,0)+VLOOKUP($B93,May!$H$22:$K$51,3,0)+VLOOKUP($B93,Jun!$H$22:$K$51,3,0)+VLOOKUP($B93,Jul!$H$22:$K$51,3,0)+VLOOKUP($B93,Ago!$H$22:$K$51,3,0)+VLOOKUP($B93,Sept!$H$22:$K$51,3,0)+VLOOKUP($B93,Oct!$H$22:$K$51,3,0)+VLOOKUP($B93,Nov!$H$22:$K$51,3,0)+VLOOKUP($B93,Dic!$H$22:$K$51,3,0),0)</f>
        <v>0</v>
      </c>
      <c r="D93" s="9">
        <f>IFERROR(VLOOKUP($B93,Ene!$H$22:$K$51,4,0)+VLOOKUP($B93,Feb!$H$22:$K$51,4,0)+VLOOKUP($B93,Mar!$H$22:$K$51,4,0)+VLOOKUP($B93,Abr!$H$22:$K$51,4,0)+VLOOKUP($B93,May!$H$22:$K$51,4,0)+VLOOKUP($B93,Jun!$H$22:$K$51,4,0)+VLOOKUP($B93,Jul!$H$22:$K$51,4,0)+VLOOKUP($B93,Ago!$H$22:$K$51,4,0)+VLOOKUP($B93,Sept!$H$22:$K$51,4,0)+VLOOKUP($B93,Oct!$H$22:$K$51,4,0)+VLOOKUP($B93,Nov!$H$22:$K$51,4,0)+VLOOKUP($B93,Dic!$H$22:$K$51,4,0),0)</f>
        <v>0</v>
      </c>
      <c r="F93" s="102"/>
      <c r="G93" s="102"/>
      <c r="H93" s="102"/>
      <c r="I93" s="102"/>
      <c r="J93" s="102"/>
      <c r="K93" s="102"/>
      <c r="L93" s="102"/>
      <c r="M93" s="197">
        <f>Config!F29</f>
        <v>21</v>
      </c>
      <c r="N93" s="211">
        <f>IFERROR(VLOOKUP($M93,Ene!$M$22:$O$51,2,0)+VLOOKUP($M93,Feb!$M$22:$O$51,2,0)+VLOOKUP($M93,Mar!$M$22:$O$51,2,0)+VLOOKUP($M93,Abr!$M$22:$O$51,2,0)+VLOOKUP($M93,May!$M$22:$O$51,2,0)+VLOOKUP($M93,Jun!$M$22:$O$51,2,0)+VLOOKUP($M93,Jul!$M$22:$O$51,2,0)+VLOOKUP($M93,Ago!$M$22:$O$51,2,0)+VLOOKUP($M93,Sept!$M$22:$O$51,2,0)+VLOOKUP($M93,Oct!$M$22:$O$51,2,0)+VLOOKUP($M93,Nov!$M$22:$O$51,2,0)+VLOOKUP($M93,Dic!$M$22:$O$51,2,0),0)</f>
        <v>0</v>
      </c>
      <c r="O93" s="212">
        <f>IFERROR(VLOOKUP($M93,Ene!$M$22:$O$51,3,0)+VLOOKUP($M93,Feb!$M$22:$O$51,3,0)+VLOOKUP($M93,Mar!$M$22:$O$51,3,0)+VLOOKUP($M93,Abr!$M$22:$O$51,3,0)+VLOOKUP($M93,May!$M$22:$O$51,3,0)+VLOOKUP($M93,Jun!$M$22:$O$51,3,0)+VLOOKUP($M93,Jul!$M$22:$O$51,3,0)+VLOOKUP($M93,Ago!$M$22:$O$51,3,0)+VLOOKUP($M93,Sept!$M$22:$O$51,3,0)+VLOOKUP($M93,Oct!$M$22:$O$51,3,0)+VLOOKUP($M93,Nov!$M$22:$O$51,3,0)+VLOOKUP($M93,Dic!$M$22:$O$51,3,0),0)</f>
        <v>0</v>
      </c>
    </row>
    <row r="94" spans="2:15" ht="15.5">
      <c r="B94" s="197">
        <f>+Config!D30</f>
        <v>22</v>
      </c>
      <c r="C94" s="8">
        <f>IFERROR(VLOOKUP($B94,Ene!$H$22:$K$51,3,0)+VLOOKUP($B94,Feb!$H$22:$K$51,3,0)+VLOOKUP($B94,Mar!$H$22:$K$51,3,0)+VLOOKUP($B94,Abr!$H$22:$K$51,3,0)+VLOOKUP($B94,May!$H$22:$K$51,3,0)+VLOOKUP($B94,Jun!$H$22:$K$51,3,0)+VLOOKUP($B94,Jul!$H$22:$K$51,3,0)+VLOOKUP($B94,Ago!$H$22:$K$51,3,0)+VLOOKUP($B94,Sept!$H$22:$K$51,3,0)+VLOOKUP($B94,Oct!$H$22:$K$51,3,0)+VLOOKUP($B94,Nov!$H$22:$K$51,3,0)+VLOOKUP($B94,Dic!$H$22:$K$51,3,0),0)</f>
        <v>0</v>
      </c>
      <c r="D94" s="9">
        <f>IFERROR(VLOOKUP($B94,Ene!$H$22:$K$51,4,0)+VLOOKUP($B94,Feb!$H$22:$K$51,4,0)+VLOOKUP($B94,Mar!$H$22:$K$51,4,0)+VLOOKUP($B94,Abr!$H$22:$K$51,4,0)+VLOOKUP($B94,May!$H$22:$K$51,4,0)+VLOOKUP($B94,Jun!$H$22:$K$51,4,0)+VLOOKUP($B94,Jul!$H$22:$K$51,4,0)+VLOOKUP($B94,Ago!$H$22:$K$51,4,0)+VLOOKUP($B94,Sept!$H$22:$K$51,4,0)+VLOOKUP($B94,Oct!$H$22:$K$51,4,0)+VLOOKUP($B94,Nov!$H$22:$K$51,4,0)+VLOOKUP($B94,Dic!$H$22:$K$51,4,0),0)</f>
        <v>0</v>
      </c>
      <c r="F94" s="102"/>
      <c r="G94" s="102"/>
      <c r="H94" s="102"/>
      <c r="I94" s="102"/>
      <c r="J94" s="102"/>
      <c r="K94" s="102"/>
      <c r="L94" s="102"/>
      <c r="M94" s="197">
        <f>Config!F30</f>
        <v>22</v>
      </c>
      <c r="N94" s="211">
        <f>IFERROR(VLOOKUP($M94,Ene!$M$22:$O$51,2,0)+VLOOKUP($M94,Feb!$M$22:$O$51,2,0)+VLOOKUP($M94,Mar!$M$22:$O$51,2,0)+VLOOKUP($M94,Abr!$M$22:$O$51,2,0)+VLOOKUP($M94,May!$M$22:$O$51,2,0)+VLOOKUP($M94,Jun!$M$22:$O$51,2,0)+VLOOKUP($M94,Jul!$M$22:$O$51,2,0)+VLOOKUP($M94,Ago!$M$22:$O$51,2,0)+VLOOKUP($M94,Sept!$M$22:$O$51,2,0)+VLOOKUP($M94,Oct!$M$22:$O$51,2,0)+VLOOKUP($M94,Nov!$M$22:$O$51,2,0)+VLOOKUP($M94,Dic!$M$22:$O$51,2,0),0)</f>
        <v>0</v>
      </c>
      <c r="O94" s="212">
        <f>IFERROR(VLOOKUP($M94,Ene!$M$22:$O$51,3,0)+VLOOKUP($M94,Feb!$M$22:$O$51,3,0)+VLOOKUP($M94,Mar!$M$22:$O$51,3,0)+VLOOKUP($M94,Abr!$M$22:$O$51,3,0)+VLOOKUP($M94,May!$M$22:$O$51,3,0)+VLOOKUP($M94,Jun!$M$22:$O$51,3,0)+VLOOKUP($M94,Jul!$M$22:$O$51,3,0)+VLOOKUP($M94,Ago!$M$22:$O$51,3,0)+VLOOKUP($M94,Sept!$M$22:$O$51,3,0)+VLOOKUP($M94,Oct!$M$22:$O$51,3,0)+VLOOKUP($M94,Nov!$M$22:$O$51,3,0)+VLOOKUP($M94,Dic!$M$22:$O$51,3,0),0)</f>
        <v>0</v>
      </c>
    </row>
    <row r="95" spans="2:15" ht="15.5">
      <c r="B95" s="197">
        <f>+Config!D31</f>
        <v>23</v>
      </c>
      <c r="C95" s="8">
        <f>IFERROR(VLOOKUP($B95,Ene!$H$22:$K$51,3,0)+VLOOKUP($B95,Feb!$H$22:$K$51,3,0)+VLOOKUP($B95,Mar!$H$22:$K$51,3,0)+VLOOKUP($B95,Abr!$H$22:$K$51,3,0)+VLOOKUP($B95,May!$H$22:$K$51,3,0)+VLOOKUP($B95,Jun!$H$22:$K$51,3,0)+VLOOKUP($B95,Jul!$H$22:$K$51,3,0)+VLOOKUP($B95,Ago!$H$22:$K$51,3,0)+VLOOKUP($B95,Sept!$H$22:$K$51,3,0)+VLOOKUP($B95,Oct!$H$22:$K$51,3,0)+VLOOKUP($B95,Nov!$H$22:$K$51,3,0)+VLOOKUP($B95,Dic!$H$22:$K$51,3,0),0)</f>
        <v>0</v>
      </c>
      <c r="D95" s="9">
        <f>IFERROR(VLOOKUP($B95,Ene!$H$22:$K$51,4,0)+VLOOKUP($B95,Feb!$H$22:$K$51,4,0)+VLOOKUP($B95,Mar!$H$22:$K$51,4,0)+VLOOKUP($B95,Abr!$H$22:$K$51,4,0)+VLOOKUP($B95,May!$H$22:$K$51,4,0)+VLOOKUP($B95,Jun!$H$22:$K$51,4,0)+VLOOKUP($B95,Jul!$H$22:$K$51,4,0)+VLOOKUP($B95,Ago!$H$22:$K$51,4,0)+VLOOKUP($B95,Sept!$H$22:$K$51,4,0)+VLOOKUP($B95,Oct!$H$22:$K$51,4,0)+VLOOKUP($B95,Nov!$H$22:$K$51,4,0)+VLOOKUP($B95,Dic!$H$22:$K$51,4,0),0)</f>
        <v>0</v>
      </c>
      <c r="F95" s="102"/>
      <c r="G95" s="102"/>
      <c r="H95" s="102"/>
      <c r="I95" s="102"/>
      <c r="J95" s="102"/>
      <c r="K95" s="102"/>
      <c r="L95" s="102"/>
      <c r="M95" s="197">
        <f>Config!F31</f>
        <v>23</v>
      </c>
      <c r="N95" s="211">
        <f>IFERROR(VLOOKUP($M95,Ene!$M$22:$O$51,2,0)+VLOOKUP($M95,Feb!$M$22:$O$51,2,0)+VLOOKUP($M95,Mar!$M$22:$O$51,2,0)+VLOOKUP($M95,Abr!$M$22:$O$51,2,0)+VLOOKUP($M95,May!$M$22:$O$51,2,0)+VLOOKUP($M95,Jun!$M$22:$O$51,2,0)+VLOOKUP($M95,Jul!$M$22:$O$51,2,0)+VLOOKUP($M95,Ago!$M$22:$O$51,2,0)+VLOOKUP($M95,Sept!$M$22:$O$51,2,0)+VLOOKUP($M95,Oct!$M$22:$O$51,2,0)+VLOOKUP($M95,Nov!$M$22:$O$51,2,0)+VLOOKUP($M95,Dic!$M$22:$O$51,2,0),0)</f>
        <v>0</v>
      </c>
      <c r="O95" s="212">
        <f>IFERROR(VLOOKUP($M95,Ene!$M$22:$O$51,3,0)+VLOOKUP($M95,Feb!$M$22:$O$51,3,0)+VLOOKUP($M95,Mar!$M$22:$O$51,3,0)+VLOOKUP($M95,Abr!$M$22:$O$51,3,0)+VLOOKUP($M95,May!$M$22:$O$51,3,0)+VLOOKUP($M95,Jun!$M$22:$O$51,3,0)+VLOOKUP($M95,Jul!$M$22:$O$51,3,0)+VLOOKUP($M95,Ago!$M$22:$O$51,3,0)+VLOOKUP($M95,Sept!$M$22:$O$51,3,0)+VLOOKUP($M95,Oct!$M$22:$O$51,3,0)+VLOOKUP($M95,Nov!$M$22:$O$51,3,0)+VLOOKUP($M95,Dic!$M$22:$O$51,3,0),0)</f>
        <v>0</v>
      </c>
    </row>
    <row r="96" spans="2:15" ht="15.5">
      <c r="B96" s="197">
        <f>+Config!D32</f>
        <v>24</v>
      </c>
      <c r="C96" s="8">
        <f>IFERROR(VLOOKUP($B96,Ene!$H$22:$K$51,3,0)+VLOOKUP($B96,Feb!$H$22:$K$51,3,0)+VLOOKUP($B96,Mar!$H$22:$K$51,3,0)+VLOOKUP($B96,Abr!$H$22:$K$51,3,0)+VLOOKUP($B96,May!$H$22:$K$51,3,0)+VLOOKUP($B96,Jun!$H$22:$K$51,3,0)+VLOOKUP($B96,Jul!$H$22:$K$51,3,0)+VLOOKUP($B96,Ago!$H$22:$K$51,3,0)+VLOOKUP($B96,Sept!$H$22:$K$51,3,0)+VLOOKUP($B96,Oct!$H$22:$K$51,3,0)+VLOOKUP($B96,Nov!$H$22:$K$51,3,0)+VLOOKUP($B96,Dic!$H$22:$K$51,3,0),0)</f>
        <v>0</v>
      </c>
      <c r="D96" s="9">
        <f>IFERROR(VLOOKUP($B96,Ene!$H$22:$K$51,4,0)+VLOOKUP($B96,Feb!$H$22:$K$51,4,0)+VLOOKUP($B96,Mar!$H$22:$K$51,4,0)+VLOOKUP($B96,Abr!$H$22:$K$51,4,0)+VLOOKUP($B96,May!$H$22:$K$51,4,0)+VLOOKUP($B96,Jun!$H$22:$K$51,4,0)+VLOOKUP($B96,Jul!$H$22:$K$51,4,0)+VLOOKUP($B96,Ago!$H$22:$K$51,4,0)+VLOOKUP($B96,Sept!$H$22:$K$51,4,0)+VLOOKUP($B96,Oct!$H$22:$K$51,4,0)+VLOOKUP($B96,Nov!$H$22:$K$51,4,0)+VLOOKUP($B96,Dic!$H$22:$K$51,4,0),0)</f>
        <v>0</v>
      </c>
      <c r="F96" s="102"/>
      <c r="G96" s="102"/>
      <c r="H96" s="102"/>
      <c r="I96" s="102"/>
      <c r="J96" s="102"/>
      <c r="K96" s="102"/>
      <c r="L96" s="102"/>
      <c r="M96" s="197">
        <f>Config!F32</f>
        <v>24</v>
      </c>
      <c r="N96" s="211">
        <f>IFERROR(VLOOKUP($M96,Ene!$M$22:$O$51,2,0)+VLOOKUP($M96,Feb!$M$22:$O$51,2,0)+VLOOKUP($M96,Mar!$M$22:$O$51,2,0)+VLOOKUP($M96,Abr!$M$22:$O$51,2,0)+VLOOKUP($M96,May!$M$22:$O$51,2,0)+VLOOKUP($M96,Jun!$M$22:$O$51,2,0)+VLOOKUP($M96,Jul!$M$22:$O$51,2,0)+VLOOKUP($M96,Ago!$M$22:$O$51,2,0)+VLOOKUP($M96,Sept!$M$22:$O$51,2,0)+VLOOKUP($M96,Oct!$M$22:$O$51,2,0)+VLOOKUP($M96,Nov!$M$22:$O$51,2,0)+VLOOKUP($M96,Dic!$M$22:$O$51,2,0),0)</f>
        <v>0</v>
      </c>
      <c r="O96" s="212">
        <f>IFERROR(VLOOKUP($M96,Ene!$M$22:$O$51,3,0)+VLOOKUP($M96,Feb!$M$22:$O$51,3,0)+VLOOKUP($M96,Mar!$M$22:$O$51,3,0)+VLOOKUP($M96,Abr!$M$22:$O$51,3,0)+VLOOKUP($M96,May!$M$22:$O$51,3,0)+VLOOKUP($M96,Jun!$M$22:$O$51,3,0)+VLOOKUP($M96,Jul!$M$22:$O$51,3,0)+VLOOKUP($M96,Ago!$M$22:$O$51,3,0)+VLOOKUP($M96,Sept!$M$22:$O$51,3,0)+VLOOKUP($M96,Oct!$M$22:$O$51,3,0)+VLOOKUP($M96,Nov!$M$22:$O$51,3,0)+VLOOKUP($M96,Dic!$M$22:$O$51,3,0),0)</f>
        <v>0</v>
      </c>
    </row>
    <row r="97" spans="2:15" ht="15.5">
      <c r="B97" s="197">
        <f>+Config!D33</f>
        <v>25</v>
      </c>
      <c r="C97" s="8">
        <f>IFERROR(VLOOKUP($B97,Ene!$H$22:$K$51,3,0)+VLOOKUP($B97,Feb!$H$22:$K$51,3,0)+VLOOKUP($B97,Mar!$H$22:$K$51,3,0)+VLOOKUP($B97,Abr!$H$22:$K$51,3,0)+VLOOKUP($B97,May!$H$22:$K$51,3,0)+VLOOKUP($B97,Jun!$H$22:$K$51,3,0)+VLOOKUP($B97,Jul!$H$22:$K$51,3,0)+VLOOKUP($B97,Ago!$H$22:$K$51,3,0)+VLOOKUP($B97,Sept!$H$22:$K$51,3,0)+VLOOKUP($B97,Oct!$H$22:$K$51,3,0)+VLOOKUP($B97,Nov!$H$22:$K$51,3,0)+VLOOKUP($B97,Dic!$H$22:$K$51,3,0),0)</f>
        <v>0</v>
      </c>
      <c r="D97" s="9">
        <f>IFERROR(VLOOKUP($B97,Ene!$H$22:$K$51,4,0)+VLOOKUP($B97,Feb!$H$22:$K$51,4,0)+VLOOKUP($B97,Mar!$H$22:$K$51,4,0)+VLOOKUP($B97,Abr!$H$22:$K$51,4,0)+VLOOKUP($B97,May!$H$22:$K$51,4,0)+VLOOKUP($B97,Jun!$H$22:$K$51,4,0)+VLOOKUP($B97,Jul!$H$22:$K$51,4,0)+VLOOKUP($B97,Ago!$H$22:$K$51,4,0)+VLOOKUP($B97,Sept!$H$22:$K$51,4,0)+VLOOKUP($B97,Oct!$H$22:$K$51,4,0)+VLOOKUP($B97,Nov!$H$22:$K$51,4,0)+VLOOKUP($B97,Dic!$H$22:$K$51,4,0),0)</f>
        <v>0</v>
      </c>
      <c r="F97" s="102"/>
      <c r="G97" s="102"/>
      <c r="H97" s="102"/>
      <c r="I97" s="102"/>
      <c r="J97" s="102"/>
      <c r="K97" s="102"/>
      <c r="L97" s="102"/>
      <c r="M97" s="197">
        <f>Config!F33</f>
        <v>25</v>
      </c>
      <c r="N97" s="211">
        <f>IFERROR(VLOOKUP($M97,Ene!$M$22:$O$51,2,0)+VLOOKUP($M97,Feb!$M$22:$O$51,2,0)+VLOOKUP($M97,Mar!$M$22:$O$51,2,0)+VLOOKUP($M97,Abr!$M$22:$O$51,2,0)+VLOOKUP($M97,May!$M$22:$O$51,2,0)+VLOOKUP($M97,Jun!$M$22:$O$51,2,0)+VLOOKUP($M97,Jul!$M$22:$O$51,2,0)+VLOOKUP($M97,Ago!$M$22:$O$51,2,0)+VLOOKUP($M97,Sept!$M$22:$O$51,2,0)+VLOOKUP($M97,Oct!$M$22:$O$51,2,0)+VLOOKUP($M97,Nov!$M$22:$O$51,2,0)+VLOOKUP($M97,Dic!$M$22:$O$51,2,0),0)</f>
        <v>0</v>
      </c>
      <c r="O97" s="212">
        <f>IFERROR(VLOOKUP($M97,Ene!$M$22:$O$51,3,0)+VLOOKUP($M97,Feb!$M$22:$O$51,3,0)+VLOOKUP($M97,Mar!$M$22:$O$51,3,0)+VLOOKUP($M97,Abr!$M$22:$O$51,3,0)+VLOOKUP($M97,May!$M$22:$O$51,3,0)+VLOOKUP($M97,Jun!$M$22:$O$51,3,0)+VLOOKUP($M97,Jul!$M$22:$O$51,3,0)+VLOOKUP($M97,Ago!$M$22:$O$51,3,0)+VLOOKUP($M97,Sept!$M$22:$O$51,3,0)+VLOOKUP($M97,Oct!$M$22:$O$51,3,0)+VLOOKUP($M97,Nov!$M$22:$O$51,3,0)+VLOOKUP($M97,Dic!$M$22:$O$51,3,0),0)</f>
        <v>0</v>
      </c>
    </row>
    <row r="98" spans="2:15" ht="15.5">
      <c r="B98" s="197">
        <f>+Config!D34</f>
        <v>26</v>
      </c>
      <c r="C98" s="8">
        <f>IFERROR(VLOOKUP($B98,Ene!$H$22:$K$51,3,0)+VLOOKUP($B98,Feb!$H$22:$K$51,3,0)+VLOOKUP($B98,Mar!$H$22:$K$51,3,0)+VLOOKUP($B98,Abr!$H$22:$K$51,3,0)+VLOOKUP($B98,May!$H$22:$K$51,3,0)+VLOOKUP($B98,Jun!$H$22:$K$51,3,0)+VLOOKUP($B98,Jul!$H$22:$K$51,3,0)+VLOOKUP($B98,Ago!$H$22:$K$51,3,0)+VLOOKUP($B98,Sept!$H$22:$K$51,3,0)+VLOOKUP($B98,Oct!$H$22:$K$51,3,0)+VLOOKUP($B98,Nov!$H$22:$K$51,3,0)+VLOOKUP($B98,Dic!$H$22:$K$51,3,0),0)</f>
        <v>0</v>
      </c>
      <c r="D98" s="9">
        <f>IFERROR(VLOOKUP($B98,Ene!$H$22:$K$51,4,0)+VLOOKUP($B98,Feb!$H$22:$K$51,4,0)+VLOOKUP($B98,Mar!$H$22:$K$51,4,0)+VLOOKUP($B98,Abr!$H$22:$K$51,4,0)+VLOOKUP($B98,May!$H$22:$K$51,4,0)+VLOOKUP($B98,Jun!$H$22:$K$51,4,0)+VLOOKUP($B98,Jul!$H$22:$K$51,4,0)+VLOOKUP($B98,Ago!$H$22:$K$51,4,0)+VLOOKUP($B98,Sept!$H$22:$K$51,4,0)+VLOOKUP($B98,Oct!$H$22:$K$51,4,0)+VLOOKUP($B98,Nov!$H$22:$K$51,4,0)+VLOOKUP($B98,Dic!$H$22:$K$51,4,0),0)</f>
        <v>0</v>
      </c>
      <c r="F98" s="102"/>
      <c r="G98" s="102"/>
      <c r="H98" s="102"/>
      <c r="I98" s="102"/>
      <c r="J98" s="102"/>
      <c r="K98" s="102"/>
      <c r="L98" s="102"/>
      <c r="M98" s="197">
        <f>Config!F34</f>
        <v>26</v>
      </c>
      <c r="N98" s="211">
        <f>IFERROR(VLOOKUP($M98,Ene!$M$22:$O$51,2,0)+VLOOKUP($M98,Feb!$M$22:$O$51,2,0)+VLOOKUP($M98,Mar!$M$22:$O$51,2,0)+VLOOKUP($M98,Abr!$M$22:$O$51,2,0)+VLOOKUP($M98,May!$M$22:$O$51,2,0)+VLOOKUP($M98,Jun!$M$22:$O$51,2,0)+VLOOKUP($M98,Jul!$M$22:$O$51,2,0)+VLOOKUP($M98,Ago!$M$22:$O$51,2,0)+VLOOKUP($M98,Sept!$M$22:$O$51,2,0)+VLOOKUP($M98,Oct!$M$22:$O$51,2,0)+VLOOKUP($M98,Nov!$M$22:$O$51,2,0)+VLOOKUP($M98,Dic!$M$22:$O$51,2,0),0)</f>
        <v>0</v>
      </c>
      <c r="O98" s="212">
        <f>IFERROR(VLOOKUP($M98,Ene!$M$22:$O$51,3,0)+VLOOKUP($M98,Feb!$M$22:$O$51,3,0)+VLOOKUP($M98,Mar!$M$22:$O$51,3,0)+VLOOKUP($M98,Abr!$M$22:$O$51,3,0)+VLOOKUP($M98,May!$M$22:$O$51,3,0)+VLOOKUP($M98,Jun!$M$22:$O$51,3,0)+VLOOKUP($M98,Jul!$M$22:$O$51,3,0)+VLOOKUP($M98,Ago!$M$22:$O$51,3,0)+VLOOKUP($M98,Sept!$M$22:$O$51,3,0)+VLOOKUP($M98,Oct!$M$22:$O$51,3,0)+VLOOKUP($M98,Nov!$M$22:$O$51,3,0)+VLOOKUP($M98,Dic!$M$22:$O$51,3,0),0)</f>
        <v>0</v>
      </c>
    </row>
    <row r="99" spans="2:15" ht="15.5">
      <c r="B99" s="197">
        <f>+Config!D35</f>
        <v>27</v>
      </c>
      <c r="C99" s="8">
        <f>IFERROR(VLOOKUP($B99,Ene!$H$22:$K$51,3,0)+VLOOKUP($B99,Feb!$H$22:$K$51,3,0)+VLOOKUP($B99,Mar!$H$22:$K$51,3,0)+VLOOKUP($B99,Abr!$H$22:$K$51,3,0)+VLOOKUP($B99,May!$H$22:$K$51,3,0)+VLOOKUP($B99,Jun!$H$22:$K$51,3,0)+VLOOKUP($B99,Jul!$H$22:$K$51,3,0)+VLOOKUP($B99,Ago!$H$22:$K$51,3,0)+VLOOKUP($B99,Sept!$H$22:$K$51,3,0)+VLOOKUP($B99,Oct!$H$22:$K$51,3,0)+VLOOKUP($B99,Nov!$H$22:$K$51,3,0)+VLOOKUP($B99,Dic!$H$22:$K$51,3,0),0)</f>
        <v>0</v>
      </c>
      <c r="D99" s="9">
        <f>IFERROR(VLOOKUP($B99,Ene!$H$22:$K$51,4,0)+VLOOKUP($B99,Feb!$H$22:$K$51,4,0)+VLOOKUP($B99,Mar!$H$22:$K$51,4,0)+VLOOKUP($B99,Abr!$H$22:$K$51,4,0)+VLOOKUP($B99,May!$H$22:$K$51,4,0)+VLOOKUP($B99,Jun!$H$22:$K$51,4,0)+VLOOKUP($B99,Jul!$H$22:$K$51,4,0)+VLOOKUP($B99,Ago!$H$22:$K$51,4,0)+VLOOKUP($B99,Sept!$H$22:$K$51,4,0)+VLOOKUP($B99,Oct!$H$22:$K$51,4,0)+VLOOKUP($B99,Nov!$H$22:$K$51,4,0)+VLOOKUP($B99,Dic!$H$22:$K$51,4,0),0)</f>
        <v>0</v>
      </c>
      <c r="F99" s="102"/>
      <c r="G99" s="102"/>
      <c r="H99" s="102"/>
      <c r="I99" s="102"/>
      <c r="J99" s="102"/>
      <c r="K99" s="102"/>
      <c r="L99" s="102"/>
      <c r="M99" s="197">
        <f>Config!F35</f>
        <v>27</v>
      </c>
      <c r="N99" s="211">
        <f>IFERROR(VLOOKUP($M99,Ene!$M$22:$O$51,2,0)+VLOOKUP($M99,Feb!$M$22:$O$51,2,0)+VLOOKUP($M99,Mar!$M$22:$O$51,2,0)+VLOOKUP($M99,Abr!$M$22:$O$51,2,0)+VLOOKUP($M99,May!$M$22:$O$51,2,0)+VLOOKUP($M99,Jun!$M$22:$O$51,2,0)+VLOOKUP($M99,Jul!$M$22:$O$51,2,0)+VLOOKUP($M99,Ago!$M$22:$O$51,2,0)+VLOOKUP($M99,Sept!$M$22:$O$51,2,0)+VLOOKUP($M99,Oct!$M$22:$O$51,2,0)+VLOOKUP($M99,Nov!$M$22:$O$51,2,0)+VLOOKUP($M99,Dic!$M$22:$O$51,2,0),0)</f>
        <v>0</v>
      </c>
      <c r="O99" s="212">
        <f>IFERROR(VLOOKUP($M99,Ene!$M$22:$O$51,3,0)+VLOOKUP($M99,Feb!$M$22:$O$51,3,0)+VLOOKUP($M99,Mar!$M$22:$O$51,3,0)+VLOOKUP($M99,Abr!$M$22:$O$51,3,0)+VLOOKUP($M99,May!$M$22:$O$51,3,0)+VLOOKUP($M99,Jun!$M$22:$O$51,3,0)+VLOOKUP($M99,Jul!$M$22:$O$51,3,0)+VLOOKUP($M99,Ago!$M$22:$O$51,3,0)+VLOOKUP($M99,Sept!$M$22:$O$51,3,0)+VLOOKUP($M99,Oct!$M$22:$O$51,3,0)+VLOOKUP($M99,Nov!$M$22:$O$51,3,0)+VLOOKUP($M99,Dic!$M$22:$O$51,3,0),0)</f>
        <v>0</v>
      </c>
    </row>
    <row r="100" spans="2:15" ht="15.5">
      <c r="B100" s="197">
        <f>+Config!D36</f>
        <v>28</v>
      </c>
      <c r="C100" s="8">
        <f>IFERROR(VLOOKUP($B100,Ene!$H$22:$K$51,3,0)+VLOOKUP($B100,Feb!$H$22:$K$51,3,0)+VLOOKUP($B100,Mar!$H$22:$K$51,3,0)+VLOOKUP($B100,Abr!$H$22:$K$51,3,0)+VLOOKUP($B100,May!$H$22:$K$51,3,0)+VLOOKUP($B100,Jun!$H$22:$K$51,3,0)+VLOOKUP($B100,Jul!$H$22:$K$51,3,0)+VLOOKUP($B100,Ago!$H$22:$K$51,3,0)+VLOOKUP($B100,Sept!$H$22:$K$51,3,0)+VLOOKUP($B100,Oct!$H$22:$K$51,3,0)+VLOOKUP($B100,Nov!$H$22:$K$51,3,0)+VLOOKUP($B100,Dic!$H$22:$K$51,3,0),0)</f>
        <v>0</v>
      </c>
      <c r="D100" s="9">
        <f>IFERROR(VLOOKUP($B100,Ene!$H$22:$K$51,4,0)+VLOOKUP($B100,Feb!$H$22:$K$51,4,0)+VLOOKUP($B100,Mar!$H$22:$K$51,4,0)+VLOOKUP($B100,Abr!$H$22:$K$51,4,0)+VLOOKUP($B100,May!$H$22:$K$51,4,0)+VLOOKUP($B100,Jun!$H$22:$K$51,4,0)+VLOOKUP($B100,Jul!$H$22:$K$51,4,0)+VLOOKUP($B100,Ago!$H$22:$K$51,4,0)+VLOOKUP($B100,Sept!$H$22:$K$51,4,0)+VLOOKUP($B100,Oct!$H$22:$K$51,4,0)+VLOOKUP($B100,Nov!$H$22:$K$51,4,0)+VLOOKUP($B100,Dic!$H$22:$K$51,4,0),0)</f>
        <v>0</v>
      </c>
      <c r="F100" s="102"/>
      <c r="G100" s="102"/>
      <c r="H100" s="102"/>
      <c r="I100" s="102"/>
      <c r="J100" s="102"/>
      <c r="K100" s="102"/>
      <c r="L100" s="102"/>
      <c r="M100" s="197">
        <f>Config!F36</f>
        <v>28</v>
      </c>
      <c r="N100" s="211">
        <f>IFERROR(VLOOKUP($M100,Ene!$M$22:$O$51,2,0)+VLOOKUP($M100,Feb!$M$22:$O$51,2,0)+VLOOKUP($M100,Mar!$M$22:$O$51,2,0)+VLOOKUP($M100,Abr!$M$22:$O$51,2,0)+VLOOKUP($M100,May!$M$22:$O$51,2,0)+VLOOKUP($M100,Jun!$M$22:$O$51,2,0)+VLOOKUP($M100,Jul!$M$22:$O$51,2,0)+VLOOKUP($M100,Ago!$M$22:$O$51,2,0)+VLOOKUP($M100,Sept!$M$22:$O$51,2,0)+VLOOKUP($M100,Oct!$M$22:$O$51,2,0)+VLOOKUP($M100,Nov!$M$22:$O$51,2,0)+VLOOKUP($M100,Dic!$M$22:$O$51,2,0),0)</f>
        <v>0</v>
      </c>
      <c r="O100" s="212">
        <f>IFERROR(VLOOKUP($M100,Ene!$M$22:$O$51,3,0)+VLOOKUP($M100,Feb!$M$22:$O$51,3,0)+VLOOKUP($M100,Mar!$M$22:$O$51,3,0)+VLOOKUP($M100,Abr!$M$22:$O$51,3,0)+VLOOKUP($M100,May!$M$22:$O$51,3,0)+VLOOKUP($M100,Jun!$M$22:$O$51,3,0)+VLOOKUP($M100,Jul!$M$22:$O$51,3,0)+VLOOKUP($M100,Ago!$M$22:$O$51,3,0)+VLOOKUP($M100,Sept!$M$22:$O$51,3,0)+VLOOKUP($M100,Oct!$M$22:$O$51,3,0)+VLOOKUP($M100,Nov!$M$22:$O$51,3,0)+VLOOKUP($M100,Dic!$M$22:$O$51,3,0),0)</f>
        <v>0</v>
      </c>
    </row>
    <row r="101" spans="2:15" ht="15.5">
      <c r="B101" s="197">
        <f>+Config!D37</f>
        <v>29</v>
      </c>
      <c r="C101" s="8">
        <f>IFERROR(VLOOKUP($B101,Ene!$H$22:$K$51,3,0)+VLOOKUP($B101,Feb!$H$22:$K$51,3,0)+VLOOKUP($B101,Mar!$H$22:$K$51,3,0)+VLOOKUP($B101,Abr!$H$22:$K$51,3,0)+VLOOKUP($B101,May!$H$22:$K$51,3,0)+VLOOKUP($B101,Jun!$H$22:$K$51,3,0)+VLOOKUP($B101,Jul!$H$22:$K$51,3,0)+VLOOKUP($B101,Ago!$H$22:$K$51,3,0)+VLOOKUP($B101,Sept!$H$22:$K$51,3,0)+VLOOKUP($B101,Oct!$H$22:$K$51,3,0)+VLOOKUP($B101,Nov!$H$22:$K$51,3,0)+VLOOKUP($B101,Dic!$H$22:$K$51,3,0),0)</f>
        <v>0</v>
      </c>
      <c r="D101" s="9">
        <f>IFERROR(VLOOKUP($B101,Ene!$H$22:$K$51,4,0)+VLOOKUP($B101,Feb!$H$22:$K$51,4,0)+VLOOKUP($B101,Mar!$H$22:$K$51,4,0)+VLOOKUP($B101,Abr!$H$22:$K$51,4,0)+VLOOKUP($B101,May!$H$22:$K$51,4,0)+VLOOKUP($B101,Jun!$H$22:$K$51,4,0)+VLOOKUP($B101,Jul!$H$22:$K$51,4,0)+VLOOKUP($B101,Ago!$H$22:$K$51,4,0)+VLOOKUP($B101,Sept!$H$22:$K$51,4,0)+VLOOKUP($B101,Oct!$H$22:$K$51,4,0)+VLOOKUP($B101,Nov!$H$22:$K$51,4,0)+VLOOKUP($B101,Dic!$H$22:$K$51,4,0),0)</f>
        <v>0</v>
      </c>
      <c r="F101" s="102"/>
      <c r="G101" s="102"/>
      <c r="H101" s="102"/>
      <c r="I101" s="102"/>
      <c r="J101" s="102"/>
      <c r="K101" s="102"/>
      <c r="L101" s="102"/>
      <c r="M101" s="197">
        <f>Config!F37</f>
        <v>29</v>
      </c>
      <c r="N101" s="211">
        <f>IFERROR(VLOOKUP($M101,Ene!$M$22:$O$51,2,0)+VLOOKUP($M101,Feb!$M$22:$O$51,2,0)+VLOOKUP($M101,Mar!$M$22:$O$51,2,0)+VLOOKUP($M101,Abr!$M$22:$O$51,2,0)+VLOOKUP($M101,May!$M$22:$O$51,2,0)+VLOOKUP($M101,Jun!$M$22:$O$51,2,0)+VLOOKUP($M101,Jul!$M$22:$O$51,2,0)+VLOOKUP($M101,Ago!$M$22:$O$51,2,0)+VLOOKUP($M101,Sept!$M$22:$O$51,2,0)+VLOOKUP($M101,Oct!$M$22:$O$51,2,0)+VLOOKUP($M101,Nov!$M$22:$O$51,2,0)+VLOOKUP($M101,Dic!$M$22:$O$51,2,0),0)</f>
        <v>0</v>
      </c>
      <c r="O101" s="212">
        <f>IFERROR(VLOOKUP($M101,Ene!$M$22:$O$51,3,0)+VLOOKUP($M101,Feb!$M$22:$O$51,3,0)+VLOOKUP($M101,Mar!$M$22:$O$51,3,0)+VLOOKUP($M101,Abr!$M$22:$O$51,3,0)+VLOOKUP($M101,May!$M$22:$O$51,3,0)+VLOOKUP($M101,Jun!$M$22:$O$51,3,0)+VLOOKUP($M101,Jul!$M$22:$O$51,3,0)+VLOOKUP($M101,Ago!$M$22:$O$51,3,0)+VLOOKUP($M101,Sept!$M$22:$O$51,3,0)+VLOOKUP($M101,Oct!$M$22:$O$51,3,0)+VLOOKUP($M101,Nov!$M$22:$O$51,3,0)+VLOOKUP($M101,Dic!$M$22:$O$51,3,0),0)</f>
        <v>0</v>
      </c>
    </row>
    <row r="102" spans="2:15" ht="16" thickBot="1">
      <c r="B102" s="197">
        <f>+Config!D38</f>
        <v>30</v>
      </c>
      <c r="C102" s="8">
        <f>IFERROR(VLOOKUP($B102,Ene!$H$22:$K$51,3,0)+VLOOKUP($B102,Feb!$H$22:$K$51,3,0)+VLOOKUP($B102,Mar!$H$22:$K$51,3,0)+VLOOKUP($B102,Abr!$H$22:$K$51,3,0)+VLOOKUP($B102,May!$H$22:$K$51,3,0)+VLOOKUP($B102,Jun!$H$22:$K$51,3,0)+VLOOKUP($B102,Jul!$H$22:$K$51,3,0)+VLOOKUP($B102,Ago!$H$22:$K$51,3,0)+VLOOKUP($B102,Sept!$H$22:$K$51,3,0)+VLOOKUP($B102,Oct!$H$22:$K$51,3,0)+VLOOKUP($B102,Nov!$H$22:$K$51,3,0)+VLOOKUP($B102,Dic!$H$22:$K$51,3,0),0)</f>
        <v>0</v>
      </c>
      <c r="D102" s="9">
        <f>IFERROR(VLOOKUP($B102,Ene!$H$22:$K$51,4,0)+VLOOKUP($B102,Feb!$H$22:$K$51,4,0)+VLOOKUP($B102,Mar!$H$22:$K$51,4,0)+VLOOKUP($B102,Abr!$H$22:$K$51,4,0)+VLOOKUP($B102,May!$H$22:$K$51,4,0)+VLOOKUP($B102,Jun!$H$22:$K$51,4,0)+VLOOKUP($B102,Jul!$H$22:$K$51,4,0)+VLOOKUP($B102,Ago!$H$22:$K$51,4,0)+VLOOKUP($B102,Sept!$H$22:$K$51,4,0)+VLOOKUP($B102,Oct!$H$22:$K$51,4,0)+VLOOKUP($B102,Nov!$H$22:$K$51,4,0)+VLOOKUP($B102,Dic!$H$22:$K$51,4,0),0)</f>
        <v>0</v>
      </c>
      <c r="F102" s="102"/>
      <c r="G102" s="102"/>
      <c r="H102" s="102"/>
      <c r="I102" s="102"/>
      <c r="J102" s="102"/>
      <c r="K102" s="102"/>
      <c r="L102" s="102"/>
      <c r="M102" s="197">
        <f>Config!F38</f>
        <v>30</v>
      </c>
      <c r="N102" s="211">
        <f>IFERROR(VLOOKUP($M102,Ene!$M$22:$O$51,2,0)+VLOOKUP($M102,Feb!$M$22:$O$51,2,0)+VLOOKUP($M102,Mar!$M$22:$O$51,2,0)+VLOOKUP($M102,Abr!$M$22:$O$51,2,0)+VLOOKUP($M102,May!$M$22:$O$51,2,0)+VLOOKUP($M102,Jun!$M$22:$O$51,2,0)+VLOOKUP($M102,Jul!$M$22:$O$51,2,0)+VLOOKUP($M102,Ago!$M$22:$O$51,2,0)+VLOOKUP($M102,Sept!$M$22:$O$51,2,0)+VLOOKUP($M102,Oct!$M$22:$O$51,2,0)+VLOOKUP($M102,Nov!$M$22:$O$51,2,0)+VLOOKUP($M102,Dic!$M$22:$O$51,2,0),0)</f>
        <v>0</v>
      </c>
      <c r="O102" s="212">
        <f>IFERROR(VLOOKUP($M102,Ene!$M$22:$O$51,3,0)+VLOOKUP($M102,Feb!$M$22:$O$51,3,0)+VLOOKUP($M102,Mar!$M$22:$O$51,3,0)+VLOOKUP($M102,Abr!$M$22:$O$51,3,0)+VLOOKUP($M102,May!$M$22:$O$51,3,0)+VLOOKUP($M102,Jun!$M$22:$O$51,3,0)+VLOOKUP($M102,Jul!$M$22:$O$51,3,0)+VLOOKUP($M102,Ago!$M$22:$O$51,3,0)+VLOOKUP($M102,Sept!$M$22:$O$51,3,0)+VLOOKUP($M102,Oct!$M$22:$O$51,3,0)+VLOOKUP($M102,Nov!$M$22:$O$51,3,0)+VLOOKUP($M102,Dic!$M$22:$O$51,3,0),0)</f>
        <v>0</v>
      </c>
    </row>
    <row r="103" spans="2:15" ht="13" thickBot="1">
      <c r="B103" s="207" t="s">
        <v>2</v>
      </c>
      <c r="C103" s="151">
        <f>SUM(C73:C102)</f>
        <v>25440</v>
      </c>
      <c r="D103" s="152">
        <f>SUM(D73:D102)</f>
        <v>25440</v>
      </c>
      <c r="E103" s="102"/>
      <c r="F103" s="102"/>
      <c r="G103" s="102"/>
      <c r="H103" s="102"/>
      <c r="I103" s="102"/>
      <c r="J103" s="102"/>
      <c r="K103" s="102"/>
      <c r="L103" s="102"/>
      <c r="M103" s="142" t="s">
        <v>2</v>
      </c>
      <c r="N103" s="143">
        <f>SUM(N73:N102)</f>
        <v>21960</v>
      </c>
      <c r="O103" s="144">
        <f>SUM(O73:O102)</f>
        <v>14760</v>
      </c>
    </row>
    <row r="104" spans="2:15" s="179" customFormat="1" ht="6" customHeight="1">
      <c r="B104" s="177"/>
      <c r="C104" s="178"/>
      <c r="D104" s="178"/>
      <c r="E104" s="77"/>
      <c r="I104" s="77"/>
      <c r="L104" s="145"/>
      <c r="M104" s="146"/>
      <c r="N104" s="146"/>
      <c r="O104" s="77"/>
    </row>
    <row r="105" spans="2:15" s="179" customFormat="1" ht="6" customHeight="1">
      <c r="B105" s="180"/>
      <c r="C105" s="181"/>
      <c r="D105" s="181"/>
      <c r="E105" s="182"/>
      <c r="F105" s="84"/>
      <c r="G105" s="84"/>
      <c r="H105" s="84"/>
      <c r="I105" s="182"/>
      <c r="J105" s="84"/>
      <c r="K105" s="84"/>
      <c r="L105" s="183"/>
      <c r="M105" s="184"/>
      <c r="N105" s="184"/>
      <c r="O105" s="182"/>
    </row>
    <row r="106" spans="2:15" s="179" customFormat="1" ht="6" customHeight="1" thickBot="1">
      <c r="B106" s="177"/>
      <c r="C106" s="178"/>
      <c r="D106" s="178"/>
      <c r="E106" s="77"/>
      <c r="I106" s="77"/>
      <c r="L106" s="145"/>
      <c r="M106" s="146"/>
      <c r="N106" s="146"/>
      <c r="O106" s="77"/>
    </row>
    <row r="107" spans="2:15" ht="14">
      <c r="B107" s="227" t="s">
        <v>130</v>
      </c>
      <c r="C107" s="228"/>
      <c r="D107" s="229"/>
      <c r="E107" s="102"/>
      <c r="F107" s="102"/>
      <c r="G107" s="102"/>
      <c r="H107" s="102"/>
      <c r="I107" s="102"/>
      <c r="J107" s="102"/>
      <c r="K107" s="102"/>
      <c r="L107" s="102"/>
      <c r="M107" s="227" t="s">
        <v>129</v>
      </c>
      <c r="N107" s="228"/>
      <c r="O107" s="229"/>
    </row>
    <row r="108" spans="2:15" ht="13" thickBot="1">
      <c r="B108" s="109" t="s">
        <v>18</v>
      </c>
      <c r="C108" s="110" t="s">
        <v>60</v>
      </c>
      <c r="D108" s="111" t="s">
        <v>17</v>
      </c>
      <c r="E108" s="102"/>
      <c r="F108" s="102"/>
      <c r="G108" s="102"/>
      <c r="H108" s="102"/>
      <c r="I108" s="102"/>
      <c r="J108" s="102"/>
      <c r="K108" s="102"/>
      <c r="L108" s="102"/>
      <c r="M108" s="109" t="s">
        <v>18</v>
      </c>
      <c r="N108" s="110" t="s">
        <v>60</v>
      </c>
      <c r="O108" s="111" t="s">
        <v>17</v>
      </c>
    </row>
    <row r="109" spans="2:15" ht="12.5">
      <c r="B109" s="197" t="str">
        <f>+Config!J9</f>
        <v>Hipoteca</v>
      </c>
      <c r="C109" s="154">
        <f>IFERROR(VLOOKUP($B109,Ene!$U$22:$W$51,2,0)+VLOOKUP($B109,Feb!$U$22:$W$51,2,0)+VLOOKUP($B109,Mar!$U$22:$W$51,2,0)+VLOOKUP($B109,Abr!$U$22:$W$51,2,0)+VLOOKUP($B109,May!$U$22:$W$51,2,0)+VLOOKUP($B109,Jun!$U$22:$W$51,2,0)+VLOOKUP($B109,Jul!$U$22:$W$51,2,0)+VLOOKUP($B109,Ago!$U$22:$W$51,2,0)+VLOOKUP($B109,Sept!$U$22:$W$51,2,0)+VLOOKUP($B109,Oct!$U$22:$W$51,2,0)+VLOOKUP($B109,Nov!$U$22:$W$51,2,0)+VLOOKUP($B109,Dic!$U$22:$W$51,2,0),0)</f>
        <v>9600</v>
      </c>
      <c r="D109" s="155">
        <f>IFERROR(VLOOKUP($B109,Ene!$U$22:$W$51,3,0)+VLOOKUP($B109,Feb!$U$22:$W$51,3,0)+VLOOKUP($B109,Mar!$U$22:$W$51,3,0)+VLOOKUP($B109,Abr!$U$22:$W$51,3,0)+VLOOKUP($B109,May!$U$22:$W$51,3,0)+VLOOKUP($B109,Jun!$U$22:$W$51,3,0)+VLOOKUP($B109,Jul!$U$22:$W$51,3,0)+VLOOKUP($B109,Ago!$U$22:$W$51,3,0)+VLOOKUP($B109,Sept!$U$22:$W$51,3,0)+VLOOKUP($B109,Oct!$U$22:$W$51,3,0)+VLOOKUP($B109,Nov!$U$22:$W$51,3,0)+VLOOKUP($B109,Dic!$U$22:$W$51,3,0),0)</f>
        <v>9600</v>
      </c>
      <c r="E109" s="102"/>
      <c r="F109" s="159"/>
      <c r="G109" s="102"/>
      <c r="H109" s="102"/>
      <c r="I109" s="102"/>
      <c r="J109" s="102"/>
      <c r="K109" s="102"/>
      <c r="L109" s="102"/>
      <c r="M109" s="197" t="str">
        <f>+Config!H9</f>
        <v>Universidad</v>
      </c>
      <c r="N109" s="154">
        <f>IFERROR(VLOOKUP($M109,Ene!$Q$22:$S$51,2,0)+VLOOKUP($M109,Feb!$Q$22:$S$51,2,0)+VLOOKUP($M109,Mar!$Q$22:$S$51,2,0)+VLOOKUP($M109,Abr!$Q$22:$S$51,2,0)+VLOOKUP($M109,May!$Q$22:$S$51,2,0)+VLOOKUP($M109,Jun!$Q$22:$S$51,2,0)+VLOOKUP($M109,Jul!$Q$22:$S$51,2,0)+VLOOKUP($M109,Ago!$Q$22:$S$51,2,0)+VLOOKUP($M109,Sept!$Q$22:$S$51,2,0)+VLOOKUP($M109,Oct!$Q$22:$S$51,2,0)+VLOOKUP($M109,Nov!$Q$22:$S$51,2,0)+VLOOKUP($M109,Dic!$Q$22:$S$51,2,0),0)</f>
        <v>1800</v>
      </c>
      <c r="O109" s="155">
        <f>IFERROR(VLOOKUP($M109,Ene!$Q$22:$S$51,3,0)+VLOOKUP($M109,Feb!$Q$22:$S$51,3,0)+VLOOKUP($M109,Mar!$Q$22:$S$51,3,0)+VLOOKUP($M109,Abr!$Q$22:$S$51,3,0)+VLOOKUP($M109,May!$Q$22:$S$51,3,0)+VLOOKUP($M109,Jun!$Q$22:$S$51,3,0)+VLOOKUP($M109,Jul!$Q$22:$S$51,3,0)+VLOOKUP($M109,Ago!$Q$22:$S$51,3,0)+VLOOKUP($M109,Sept!$Q$22:$S$51,3,0)+VLOOKUP($M109,Oct!$Q$22:$S$51,3,0)+VLOOKUP($M109,Nov!$Q$22:$S$51,3,0)+VLOOKUP($M109,Dic!$Q$22:$S$51,3,0),0)</f>
        <v>1800</v>
      </c>
    </row>
    <row r="110" spans="2:15" ht="15.5">
      <c r="B110" s="197" t="str">
        <f>+Config!J10</f>
        <v>Tarjeta de Crédito</v>
      </c>
      <c r="C110" s="8">
        <f>IFERROR(VLOOKUP($B110,Ene!$U$22:$W$51,2,0)+VLOOKUP($B110,Feb!$U$22:$W$51,2,0)+VLOOKUP($B110,Mar!$U$22:$W$51,2,0)+VLOOKUP($B110,Abr!$U$22:$W$51,2,0)+VLOOKUP($B110,May!$U$22:$W$51,2,0)+VLOOKUP($B110,Jun!$U$22:$W$51,2,0)+VLOOKUP($B110,Jul!$U$22:$W$51,2,0)+VLOOKUP($B110,Ago!$U$22:$W$51,2,0)+VLOOKUP($B110,Sept!$U$22:$W$51,2,0)+VLOOKUP($B110,Oct!$U$22:$W$51,2,0)+VLOOKUP($B110,Nov!$U$22:$W$51,2,0)+VLOOKUP($B110,Dic!$U$22:$W$51,2,0),0)</f>
        <v>1200</v>
      </c>
      <c r="D110" s="9">
        <f>IFERROR(VLOOKUP($B110,Ene!$U$22:$W$51,3,0)+VLOOKUP($B110,Feb!$U$22:$W$51,3,0)+VLOOKUP($B110,Mar!$U$22:$W$51,3,0)+VLOOKUP($B110,Abr!$U$22:$W$51,3,0)+VLOOKUP($B110,May!$U$22:$W$51,3,0)+VLOOKUP($B110,Jun!$U$22:$W$51,3,0)+VLOOKUP($B110,Jul!$U$22:$W$51,3,0)+VLOOKUP($B110,Ago!$U$22:$W$51,3,0)+VLOOKUP($B110,Sept!$U$22:$W$51,3,0)+VLOOKUP($B110,Oct!$U$22:$W$51,3,0)+VLOOKUP($B110,Nov!$U$22:$W$51,3,0)+VLOOKUP($B110,Dic!$U$22:$W$51,3,0),0)</f>
        <v>1200</v>
      </c>
      <c r="E110" s="102"/>
      <c r="F110" s="102"/>
      <c r="G110" s="102"/>
      <c r="H110" s="102"/>
      <c r="I110" s="102"/>
      <c r="J110" s="102"/>
      <c r="K110" s="102"/>
      <c r="L110" s="102"/>
      <c r="M110" s="197" t="str">
        <f>+Config!H10</f>
        <v>Carro</v>
      </c>
      <c r="N110" s="8">
        <f>IFERROR(VLOOKUP($M110,Ene!$Q$22:$S$51,2,0)+VLOOKUP($M110,Feb!$Q$22:$S$51,2,0)+VLOOKUP($M110,Mar!$Q$22:$S$51,2,0)+VLOOKUP($M110,Abr!$Q$22:$S$51,2,0)+VLOOKUP($M110,May!$Q$22:$S$51,2,0)+VLOOKUP($M110,Jun!$Q$22:$S$51,2,0)+VLOOKUP($M110,Jul!$Q$22:$S$51,2,0)+VLOOKUP($M110,Ago!$Q$22:$S$51,2,0)+VLOOKUP($M110,Sept!$Q$22:$S$51,2,0)+VLOOKUP($M110,Oct!$Q$22:$S$51,2,0)+VLOOKUP($M110,Nov!$Q$22:$S$51,2,0)+VLOOKUP($M110,Dic!$Q$22:$S$51,2,0),0)</f>
        <v>3600</v>
      </c>
      <c r="O110" s="9">
        <f>IFERROR(VLOOKUP($M110,Ene!$Q$22:$S$51,3,0)+VLOOKUP($M110,Feb!$Q$22:$S$51,3,0)+VLOOKUP($M110,Mar!$Q$22:$S$51,3,0)+VLOOKUP($M110,Abr!$Q$22:$S$51,3,0)+VLOOKUP($M110,May!$Q$22:$S$51,3,0)+VLOOKUP($M110,Jun!$Q$22:$S$51,3,0)+VLOOKUP($M110,Jul!$Q$22:$S$51,3,0)+VLOOKUP($M110,Ago!$Q$22:$S$51,3,0)+VLOOKUP($M110,Sept!$Q$22:$S$51,3,0)+VLOOKUP($M110,Oct!$Q$22:$S$51,3,0)+VLOOKUP($M110,Nov!$Q$22:$S$51,3,0)+VLOOKUP($M110,Dic!$Q$22:$S$51,3,0),0)</f>
        <v>6000</v>
      </c>
    </row>
    <row r="111" spans="2:15" ht="15.5">
      <c r="B111" s="197" t="str">
        <f>+Config!J11</f>
        <v>Prestamo Universidad</v>
      </c>
      <c r="C111" s="8">
        <f>IFERROR(VLOOKUP($B111,Ene!$U$22:$W$51,2,0)+VLOOKUP($B111,Feb!$U$22:$W$51,2,0)+VLOOKUP($B111,Mar!$U$22:$W$51,2,0)+VLOOKUP($B111,Abr!$U$22:$W$51,2,0)+VLOOKUP($B111,May!$U$22:$W$51,2,0)+VLOOKUP($B111,Jun!$U$22:$W$51,2,0)+VLOOKUP($B111,Jul!$U$22:$W$51,2,0)+VLOOKUP($B111,Ago!$U$22:$W$51,2,0)+VLOOKUP($B111,Sept!$U$22:$W$51,2,0)+VLOOKUP($B111,Oct!$U$22:$W$51,2,0)+VLOOKUP($B111,Nov!$U$22:$W$51,2,0)+VLOOKUP($B111,Dic!$U$22:$W$51,2,0),0)</f>
        <v>2400</v>
      </c>
      <c r="D111" s="9">
        <f>IFERROR(VLOOKUP($B111,Ene!$U$22:$W$51,3,0)+VLOOKUP($B111,Feb!$U$22:$W$51,3,0)+VLOOKUP($B111,Mar!$U$22:$W$51,3,0)+VLOOKUP($B111,Abr!$U$22:$W$51,3,0)+VLOOKUP($B111,May!$U$22:$W$51,3,0)+VLOOKUP($B111,Jun!$U$22:$W$51,3,0)+VLOOKUP($B111,Jul!$U$22:$W$51,3,0)+VLOOKUP($B111,Ago!$U$22:$W$51,3,0)+VLOOKUP($B111,Sept!$U$22:$W$51,3,0)+VLOOKUP($B111,Oct!$U$22:$W$51,3,0)+VLOOKUP($B111,Nov!$U$22:$W$51,3,0)+VLOOKUP($B111,Dic!$U$22:$W$51,3,0),0)</f>
        <v>3600</v>
      </c>
      <c r="E111" s="102"/>
      <c r="F111" s="102"/>
      <c r="G111" s="102"/>
      <c r="H111" s="102"/>
      <c r="I111" s="102"/>
      <c r="J111" s="102"/>
      <c r="K111" s="102"/>
      <c r="L111" s="102"/>
      <c r="M111" s="197" t="str">
        <f>+Config!H11</f>
        <v>Vacaciones</v>
      </c>
      <c r="N111" s="8">
        <f>IFERROR(VLOOKUP($M111,Ene!$Q$22:$S$51,2,0)+VLOOKUP($M111,Feb!$Q$22:$S$51,2,0)+VLOOKUP($M111,Mar!$Q$22:$S$51,2,0)+VLOOKUP($M111,Abr!$Q$22:$S$51,2,0)+VLOOKUP($M111,May!$Q$22:$S$51,2,0)+VLOOKUP($M111,Jun!$Q$22:$S$51,2,0)+VLOOKUP($M111,Jul!$Q$22:$S$51,2,0)+VLOOKUP($M111,Ago!$Q$22:$S$51,2,0)+VLOOKUP($M111,Sept!$Q$22:$S$51,2,0)+VLOOKUP($M111,Oct!$Q$22:$S$51,2,0)+VLOOKUP($M111,Nov!$Q$22:$S$51,2,0)+VLOOKUP($M111,Dic!$Q$22:$S$51,2,0),0)</f>
        <v>1200</v>
      </c>
      <c r="O111" s="9">
        <f>IFERROR(VLOOKUP($M111,Ene!$Q$22:$S$51,3,0)+VLOOKUP($M111,Feb!$Q$22:$S$51,3,0)+VLOOKUP($M111,Mar!$Q$22:$S$51,3,0)+VLOOKUP($M111,Abr!$Q$22:$S$51,3,0)+VLOOKUP($M111,May!$Q$22:$S$51,3,0)+VLOOKUP($M111,Jun!$Q$22:$S$51,3,0)+VLOOKUP($M111,Jul!$Q$22:$S$51,3,0)+VLOOKUP($M111,Ago!$Q$22:$S$51,3,0)+VLOOKUP($M111,Sept!$Q$22:$S$51,3,0)+VLOOKUP($M111,Oct!$Q$22:$S$51,3,0)+VLOOKUP($M111,Nov!$Q$22:$S$51,3,0)+VLOOKUP($M111,Dic!$Q$22:$S$51,3,0),0)</f>
        <v>1200</v>
      </c>
    </row>
    <row r="112" spans="2:15" ht="15.5">
      <c r="B112" s="197">
        <f>+Config!J12</f>
        <v>4</v>
      </c>
      <c r="C112" s="8">
        <f>IFERROR(VLOOKUP($B112,Ene!$U$22:$W$51,2,0)+VLOOKUP($B112,Feb!$U$22:$W$51,2,0)+VLOOKUP($B112,Mar!$U$22:$W$51,2,0)+VLOOKUP($B112,Abr!$U$22:$W$51,2,0)+VLOOKUP($B112,May!$U$22:$W$51,2,0)+VLOOKUP($B112,Jun!$U$22:$W$51,2,0)+VLOOKUP($B112,Jul!$U$22:$W$51,2,0)+VLOOKUP($B112,Ago!$U$22:$W$51,2,0)+VLOOKUP($B112,Sept!$U$22:$W$51,2,0)+VLOOKUP($B112,Oct!$U$22:$W$51,2,0)+VLOOKUP($B112,Nov!$U$22:$W$51,2,0)+VLOOKUP($B112,Dic!$U$22:$W$51,2,0),0)</f>
        <v>0</v>
      </c>
      <c r="D112" s="9">
        <f>IFERROR(VLOOKUP($B112,Ene!$U$22:$W$51,3,0)+VLOOKUP($B112,Feb!$U$22:$W$51,3,0)+VLOOKUP($B112,Mar!$U$22:$W$51,3,0)+VLOOKUP($B112,Abr!$U$22:$W$51,3,0)+VLOOKUP($B112,May!$U$22:$W$51,3,0)+VLOOKUP($B112,Jun!$U$22:$W$51,3,0)+VLOOKUP($B112,Jul!$U$22:$W$51,3,0)+VLOOKUP($B112,Ago!$U$22:$W$51,3,0)+VLOOKUP($B112,Sept!$U$22:$W$51,3,0)+VLOOKUP($B112,Oct!$U$22:$W$51,3,0)+VLOOKUP($B112,Nov!$U$22:$W$51,3,0)+VLOOKUP($B112,Dic!$U$22:$W$51,3,0),0)</f>
        <v>0</v>
      </c>
      <c r="E112" s="102"/>
      <c r="F112" s="102"/>
      <c r="G112" s="102"/>
      <c r="H112" s="102"/>
      <c r="I112" s="102"/>
      <c r="J112" s="102"/>
      <c r="K112" s="102"/>
      <c r="L112" s="102"/>
      <c r="M112" s="197">
        <f>+Config!H12</f>
        <v>4</v>
      </c>
      <c r="N112" s="8">
        <f>IFERROR(VLOOKUP($M112,Ene!$Q$22:$S$51,2,0)+VLOOKUP($M112,Feb!$Q$22:$S$51,2,0)+VLOOKUP($M112,Mar!$Q$22:$S$51,2,0)+VLOOKUP($M112,Abr!$Q$22:$S$51,2,0)+VLOOKUP($M112,May!$Q$22:$S$51,2,0)+VLOOKUP($M112,Jun!$Q$22:$S$51,2,0)+VLOOKUP($M112,Jul!$Q$22:$S$51,2,0)+VLOOKUP($M112,Ago!$Q$22:$S$51,2,0)+VLOOKUP($M112,Sept!$Q$22:$S$51,2,0)+VLOOKUP($M112,Oct!$Q$22:$S$51,2,0)+VLOOKUP($M112,Nov!$Q$22:$S$51,2,0)+VLOOKUP($M112,Dic!$Q$22:$S$51,2,0),0)</f>
        <v>0</v>
      </c>
      <c r="O112" s="9">
        <f>IFERROR(VLOOKUP($M112,Ene!$Q$22:$S$51,3,0)+VLOOKUP($M112,Feb!$Q$22:$S$51,3,0)+VLOOKUP($M112,Mar!$Q$22:$S$51,3,0)+VLOOKUP($M112,Abr!$Q$22:$S$51,3,0)+VLOOKUP($M112,May!$Q$22:$S$51,3,0)+VLOOKUP($M112,Jun!$Q$22:$S$51,3,0)+VLOOKUP($M112,Jul!$Q$22:$S$51,3,0)+VLOOKUP($M112,Ago!$Q$22:$S$51,3,0)+VLOOKUP($M112,Sept!$Q$22:$S$51,3,0)+VLOOKUP($M112,Oct!$Q$22:$S$51,3,0)+VLOOKUP($M112,Nov!$Q$22:$S$51,3,0)+VLOOKUP($M112,Dic!$Q$22:$S$51,3,0),0)</f>
        <v>0</v>
      </c>
    </row>
    <row r="113" spans="2:15" ht="15.5">
      <c r="B113" s="197">
        <f>+Config!J13</f>
        <v>5</v>
      </c>
      <c r="C113" s="8">
        <f>IFERROR(VLOOKUP($B113,Ene!$U$22:$W$51,2,0)+VLOOKUP($B113,Feb!$U$22:$W$51,2,0)+VLOOKUP($B113,Mar!$U$22:$W$51,2,0)+VLOOKUP($B113,Abr!$U$22:$W$51,2,0)+VLOOKUP($B113,May!$U$22:$W$51,2,0)+VLOOKUP($B113,Jun!$U$22:$W$51,2,0)+VLOOKUP($B113,Jul!$U$22:$W$51,2,0)+VLOOKUP($B113,Ago!$U$22:$W$51,2,0)+VLOOKUP($B113,Sept!$U$22:$W$51,2,0)+VLOOKUP($B113,Oct!$U$22:$W$51,2,0)+VLOOKUP($B113,Nov!$U$22:$W$51,2,0)+VLOOKUP($B113,Dic!$U$22:$W$51,2,0),0)</f>
        <v>0</v>
      </c>
      <c r="D113" s="9">
        <f>IFERROR(VLOOKUP($B113,Ene!$U$22:$W$51,3,0)+VLOOKUP($B113,Feb!$U$22:$W$51,3,0)+VLOOKUP($B113,Mar!$U$22:$W$51,3,0)+VLOOKUP($B113,Abr!$U$22:$W$51,3,0)+VLOOKUP($B113,May!$U$22:$W$51,3,0)+VLOOKUP($B113,Jun!$U$22:$W$51,3,0)+VLOOKUP($B113,Jul!$U$22:$W$51,3,0)+VLOOKUP($B113,Ago!$U$22:$W$51,3,0)+VLOOKUP($B113,Sept!$U$22:$W$51,3,0)+VLOOKUP($B113,Oct!$U$22:$W$51,3,0)+VLOOKUP($B113,Nov!$U$22:$W$51,3,0)+VLOOKUP($B113,Dic!$U$22:$W$51,3,0),0)</f>
        <v>0</v>
      </c>
      <c r="E113" s="102"/>
      <c r="F113" s="102"/>
      <c r="G113" s="102"/>
      <c r="H113" s="102"/>
      <c r="I113" s="102"/>
      <c r="J113" s="102"/>
      <c r="K113" s="102"/>
      <c r="L113" s="102"/>
      <c r="M113" s="197">
        <f>+Config!H13</f>
        <v>5</v>
      </c>
      <c r="N113" s="8">
        <f>IFERROR(VLOOKUP($M113,Ene!$Q$22:$S$51,2,0)+VLOOKUP($M113,Feb!$Q$22:$S$51,2,0)+VLOOKUP($M113,Mar!$Q$22:$S$51,2,0)+VLOOKUP($M113,Abr!$Q$22:$S$51,2,0)+VLOOKUP($M113,May!$Q$22:$S$51,2,0)+VLOOKUP($M113,Jun!$Q$22:$S$51,2,0)+VLOOKUP($M113,Jul!$Q$22:$S$51,2,0)+VLOOKUP($M113,Ago!$Q$22:$S$51,2,0)+VLOOKUP($M113,Sept!$Q$22:$S$51,2,0)+VLOOKUP($M113,Oct!$Q$22:$S$51,2,0)+VLOOKUP($M113,Nov!$Q$22:$S$51,2,0)+VLOOKUP($M113,Dic!$Q$22:$S$51,2,0),0)</f>
        <v>0</v>
      </c>
      <c r="O113" s="9">
        <f>IFERROR(VLOOKUP($M113,Ene!$Q$22:$S$51,3,0)+VLOOKUP($M113,Feb!$Q$22:$S$51,3,0)+VLOOKUP($M113,Mar!$Q$22:$S$51,3,0)+VLOOKUP($M113,Abr!$Q$22:$S$51,3,0)+VLOOKUP($M113,May!$Q$22:$S$51,3,0)+VLOOKUP($M113,Jun!$Q$22:$S$51,3,0)+VLOOKUP($M113,Jul!$Q$22:$S$51,3,0)+VLOOKUP($M113,Ago!$Q$22:$S$51,3,0)+VLOOKUP($M113,Sept!$Q$22:$S$51,3,0)+VLOOKUP($M113,Oct!$Q$22:$S$51,3,0)+VLOOKUP($M113,Nov!$Q$22:$S$51,3,0)+VLOOKUP($M113,Dic!$Q$22:$S$51,3,0),0)</f>
        <v>0</v>
      </c>
    </row>
    <row r="114" spans="2:15" ht="15.5">
      <c r="B114" s="197">
        <f>+Config!J14</f>
        <v>6</v>
      </c>
      <c r="C114" s="8">
        <f>IFERROR(VLOOKUP($B114,Ene!$U$22:$W$51,2,0)+VLOOKUP($B114,Feb!$U$22:$W$51,2,0)+VLOOKUP($B114,Mar!$U$22:$W$51,2,0)+VLOOKUP($B114,Abr!$U$22:$W$51,2,0)+VLOOKUP($B114,May!$U$22:$W$51,2,0)+VLOOKUP($B114,Jun!$U$22:$W$51,2,0)+VLOOKUP($B114,Jul!$U$22:$W$51,2,0)+VLOOKUP($B114,Ago!$U$22:$W$51,2,0)+VLOOKUP($B114,Sept!$U$22:$W$51,2,0)+VLOOKUP($B114,Oct!$U$22:$W$51,2,0)+VLOOKUP($B114,Nov!$U$22:$W$51,2,0)+VLOOKUP($B114,Dic!$U$22:$W$51,2,0),0)</f>
        <v>0</v>
      </c>
      <c r="D114" s="9">
        <f>IFERROR(VLOOKUP($B114,Ene!$U$22:$W$51,3,0)+VLOOKUP($B114,Feb!$U$22:$W$51,3,0)+VLOOKUP($B114,Mar!$U$22:$W$51,3,0)+VLOOKUP($B114,Abr!$U$22:$W$51,3,0)+VLOOKUP($B114,May!$U$22:$W$51,3,0)+VLOOKUP($B114,Jun!$U$22:$W$51,3,0)+VLOOKUP($B114,Jul!$U$22:$W$51,3,0)+VLOOKUP($B114,Ago!$U$22:$W$51,3,0)+VLOOKUP($B114,Sept!$U$22:$W$51,3,0)+VLOOKUP($B114,Oct!$U$22:$W$51,3,0)+VLOOKUP($B114,Nov!$U$22:$W$51,3,0)+VLOOKUP($B114,Dic!$U$22:$W$51,3,0),0)</f>
        <v>0</v>
      </c>
      <c r="E114" s="102"/>
      <c r="F114" s="102"/>
      <c r="G114" s="102"/>
      <c r="H114" s="102"/>
      <c r="I114" s="102"/>
      <c r="J114" s="102"/>
      <c r="K114" s="102"/>
      <c r="L114" s="102"/>
      <c r="M114" s="197">
        <f>+Config!H14</f>
        <v>6</v>
      </c>
      <c r="N114" s="8">
        <f>IFERROR(VLOOKUP($M114,Ene!$Q$22:$S$51,2,0)+VLOOKUP($M114,Feb!$Q$22:$S$51,2,0)+VLOOKUP($M114,Mar!$Q$22:$S$51,2,0)+VLOOKUP($M114,Abr!$Q$22:$S$51,2,0)+VLOOKUP($M114,May!$Q$22:$S$51,2,0)+VLOOKUP($M114,Jun!$Q$22:$S$51,2,0)+VLOOKUP($M114,Jul!$Q$22:$S$51,2,0)+VLOOKUP($M114,Ago!$Q$22:$S$51,2,0)+VLOOKUP($M114,Sept!$Q$22:$S$51,2,0)+VLOOKUP($M114,Oct!$Q$22:$S$51,2,0)+VLOOKUP($M114,Nov!$Q$22:$S$51,2,0)+VLOOKUP($M114,Dic!$Q$22:$S$51,2,0),0)</f>
        <v>0</v>
      </c>
      <c r="O114" s="9">
        <f>IFERROR(VLOOKUP($M114,Ene!$Q$22:$S$51,3,0)+VLOOKUP($M114,Feb!$Q$22:$S$51,3,0)+VLOOKUP($M114,Mar!$Q$22:$S$51,3,0)+VLOOKUP($M114,Abr!$Q$22:$S$51,3,0)+VLOOKUP($M114,May!$Q$22:$S$51,3,0)+VLOOKUP($M114,Jun!$Q$22:$S$51,3,0)+VLOOKUP($M114,Jul!$Q$22:$S$51,3,0)+VLOOKUP($M114,Ago!$Q$22:$S$51,3,0)+VLOOKUP($M114,Sept!$Q$22:$S$51,3,0)+VLOOKUP($M114,Oct!$Q$22:$S$51,3,0)+VLOOKUP($M114,Nov!$Q$22:$S$51,3,0)+VLOOKUP($M114,Dic!$Q$22:$S$51,3,0),0)</f>
        <v>0</v>
      </c>
    </row>
    <row r="115" spans="2:15" ht="15.5">
      <c r="B115" s="197">
        <f>+Config!J15</f>
        <v>7</v>
      </c>
      <c r="C115" s="8">
        <f>IFERROR(VLOOKUP($B115,Ene!$U$22:$W$51,2,0)+VLOOKUP($B115,Feb!$U$22:$W$51,2,0)+VLOOKUP($B115,Mar!$U$22:$W$51,2,0)+VLOOKUP($B115,Abr!$U$22:$W$51,2,0)+VLOOKUP($B115,May!$U$22:$W$51,2,0)+VLOOKUP($B115,Jun!$U$22:$W$51,2,0)+VLOOKUP($B115,Jul!$U$22:$W$51,2,0)+VLOOKUP($B115,Ago!$U$22:$W$51,2,0)+VLOOKUP($B115,Sept!$U$22:$W$51,2,0)+VLOOKUP($B115,Oct!$U$22:$W$51,2,0)+VLOOKUP($B115,Nov!$U$22:$W$51,2,0)+VLOOKUP($B115,Dic!$U$22:$W$51,2,0),0)</f>
        <v>0</v>
      </c>
      <c r="D115" s="9">
        <f>IFERROR(VLOOKUP($B115,Ene!$U$22:$W$51,3,0)+VLOOKUP($B115,Feb!$U$22:$W$51,3,0)+VLOOKUP($B115,Mar!$U$22:$W$51,3,0)+VLOOKUP($B115,Abr!$U$22:$W$51,3,0)+VLOOKUP($B115,May!$U$22:$W$51,3,0)+VLOOKUP($B115,Jun!$U$22:$W$51,3,0)+VLOOKUP($B115,Jul!$U$22:$W$51,3,0)+VLOOKUP($B115,Ago!$U$22:$W$51,3,0)+VLOOKUP($B115,Sept!$U$22:$W$51,3,0)+VLOOKUP($B115,Oct!$U$22:$W$51,3,0)+VLOOKUP($B115,Nov!$U$22:$W$51,3,0)+VLOOKUP($B115,Dic!$U$22:$W$51,3,0),0)</f>
        <v>0</v>
      </c>
      <c r="E115" s="102"/>
      <c r="F115" s="102"/>
      <c r="G115" s="102"/>
      <c r="H115" s="102"/>
      <c r="I115" s="102"/>
      <c r="J115" s="102"/>
      <c r="K115" s="102"/>
      <c r="L115" s="102"/>
      <c r="M115" s="197">
        <f>+Config!H15</f>
        <v>7</v>
      </c>
      <c r="N115" s="8">
        <f>IFERROR(VLOOKUP($M115,Ene!$Q$22:$S$51,2,0)+VLOOKUP($M115,Feb!$Q$22:$S$51,2,0)+VLOOKUP($M115,Mar!$Q$22:$S$51,2,0)+VLOOKUP($M115,Abr!$Q$22:$S$51,2,0)+VLOOKUP($M115,May!$Q$22:$S$51,2,0)+VLOOKUP($M115,Jun!$Q$22:$S$51,2,0)+VLOOKUP($M115,Jul!$Q$22:$S$51,2,0)+VLOOKUP($M115,Ago!$Q$22:$S$51,2,0)+VLOOKUP($M115,Sept!$Q$22:$S$51,2,0)+VLOOKUP($M115,Oct!$Q$22:$S$51,2,0)+VLOOKUP($M115,Nov!$Q$22:$S$51,2,0)+VLOOKUP($M115,Dic!$Q$22:$S$51,2,0),0)</f>
        <v>0</v>
      </c>
      <c r="O115" s="9">
        <f>IFERROR(VLOOKUP($M115,Ene!$Q$22:$S$51,3,0)+VLOOKUP($M115,Feb!$Q$22:$S$51,3,0)+VLOOKUP($M115,Mar!$Q$22:$S$51,3,0)+VLOOKUP($M115,Abr!$Q$22:$S$51,3,0)+VLOOKUP($M115,May!$Q$22:$S$51,3,0)+VLOOKUP($M115,Jun!$Q$22:$S$51,3,0)+VLOOKUP($M115,Jul!$Q$22:$S$51,3,0)+VLOOKUP($M115,Ago!$Q$22:$S$51,3,0)+VLOOKUP($M115,Sept!$Q$22:$S$51,3,0)+VLOOKUP($M115,Oct!$Q$22:$S$51,3,0)+VLOOKUP($M115,Nov!$Q$22:$S$51,3,0)+VLOOKUP($M115,Dic!$Q$22:$S$51,3,0),0)</f>
        <v>0</v>
      </c>
    </row>
    <row r="116" spans="2:15" ht="15.5">
      <c r="B116" s="197">
        <f>+Config!J16</f>
        <v>8</v>
      </c>
      <c r="C116" s="8">
        <f>IFERROR(VLOOKUP($B116,Ene!$U$22:$W$51,2,0)+VLOOKUP($B116,Feb!$U$22:$W$51,2,0)+VLOOKUP($B116,Mar!$U$22:$W$51,2,0)+VLOOKUP($B116,Abr!$U$22:$W$51,2,0)+VLOOKUP($B116,May!$U$22:$W$51,2,0)+VLOOKUP($B116,Jun!$U$22:$W$51,2,0)+VLOOKUP($B116,Jul!$U$22:$W$51,2,0)+VLOOKUP($B116,Ago!$U$22:$W$51,2,0)+VLOOKUP($B116,Sept!$U$22:$W$51,2,0)+VLOOKUP($B116,Oct!$U$22:$W$51,2,0)+VLOOKUP($B116,Nov!$U$22:$W$51,2,0)+VLOOKUP($B116,Dic!$U$22:$W$51,2,0),0)</f>
        <v>0</v>
      </c>
      <c r="D116" s="9">
        <f>IFERROR(VLOOKUP($B116,Ene!$U$22:$W$51,3,0)+VLOOKUP($B116,Feb!$U$22:$W$51,3,0)+VLOOKUP($B116,Mar!$U$22:$W$51,3,0)+VLOOKUP($B116,Abr!$U$22:$W$51,3,0)+VLOOKUP($B116,May!$U$22:$W$51,3,0)+VLOOKUP($B116,Jun!$U$22:$W$51,3,0)+VLOOKUP($B116,Jul!$U$22:$W$51,3,0)+VLOOKUP($B116,Ago!$U$22:$W$51,3,0)+VLOOKUP($B116,Sept!$U$22:$W$51,3,0)+VLOOKUP($B116,Oct!$U$22:$W$51,3,0)+VLOOKUP($B116,Nov!$U$22:$W$51,3,0)+VLOOKUP($B116,Dic!$U$22:$W$51,3,0),0)</f>
        <v>0</v>
      </c>
      <c r="E116" s="102"/>
      <c r="F116" s="102"/>
      <c r="G116" s="102"/>
      <c r="H116" s="102"/>
      <c r="I116" s="102"/>
      <c r="J116" s="102"/>
      <c r="K116" s="102"/>
      <c r="L116" s="102"/>
      <c r="M116" s="197">
        <f>+Config!H16</f>
        <v>8</v>
      </c>
      <c r="N116" s="8">
        <f>IFERROR(VLOOKUP($M116,Ene!$Q$22:$S$51,2,0)+VLOOKUP($M116,Feb!$Q$22:$S$51,2,0)+VLOOKUP($M116,Mar!$Q$22:$S$51,2,0)+VLOOKUP($M116,Abr!$Q$22:$S$51,2,0)+VLOOKUP($M116,May!$Q$22:$S$51,2,0)+VLOOKUP($M116,Jun!$Q$22:$S$51,2,0)+VLOOKUP($M116,Jul!$Q$22:$S$51,2,0)+VLOOKUP($M116,Ago!$Q$22:$S$51,2,0)+VLOOKUP($M116,Sept!$Q$22:$S$51,2,0)+VLOOKUP($M116,Oct!$Q$22:$S$51,2,0)+VLOOKUP($M116,Nov!$Q$22:$S$51,2,0)+VLOOKUP($M116,Dic!$Q$22:$S$51,2,0),0)</f>
        <v>0</v>
      </c>
      <c r="O116" s="9">
        <f>IFERROR(VLOOKUP($M116,Ene!$Q$22:$S$51,3,0)+VLOOKUP($M116,Feb!$Q$22:$S$51,3,0)+VLOOKUP($M116,Mar!$Q$22:$S$51,3,0)+VLOOKUP($M116,Abr!$Q$22:$S$51,3,0)+VLOOKUP($M116,May!$Q$22:$S$51,3,0)+VLOOKUP($M116,Jun!$Q$22:$S$51,3,0)+VLOOKUP($M116,Jul!$Q$22:$S$51,3,0)+VLOOKUP($M116,Ago!$Q$22:$S$51,3,0)+VLOOKUP($M116,Sept!$Q$22:$S$51,3,0)+VLOOKUP($M116,Oct!$Q$22:$S$51,3,0)+VLOOKUP($M116,Nov!$Q$22:$S$51,3,0)+VLOOKUP($M116,Dic!$Q$22:$S$51,3,0),0)</f>
        <v>0</v>
      </c>
    </row>
    <row r="117" spans="2:15" ht="15.5">
      <c r="B117" s="197">
        <f>+Config!J17</f>
        <v>9</v>
      </c>
      <c r="C117" s="8">
        <f>IFERROR(VLOOKUP($B117,Ene!$U$22:$W$51,2,0)+VLOOKUP($B117,Feb!$U$22:$W$51,2,0)+VLOOKUP($B117,Mar!$U$22:$W$51,2,0)+VLOOKUP($B117,Abr!$U$22:$W$51,2,0)+VLOOKUP($B117,May!$U$22:$W$51,2,0)+VLOOKUP($B117,Jun!$U$22:$W$51,2,0)+VLOOKUP($B117,Jul!$U$22:$W$51,2,0)+VLOOKUP($B117,Ago!$U$22:$W$51,2,0)+VLOOKUP($B117,Sept!$U$22:$W$51,2,0)+VLOOKUP($B117,Oct!$U$22:$W$51,2,0)+VLOOKUP($B117,Nov!$U$22:$W$51,2,0)+VLOOKUP($B117,Dic!$U$22:$W$51,2,0),0)</f>
        <v>0</v>
      </c>
      <c r="D117" s="9">
        <f>IFERROR(VLOOKUP($B117,Ene!$U$22:$W$51,3,0)+VLOOKUP($B117,Feb!$U$22:$W$51,3,0)+VLOOKUP($B117,Mar!$U$22:$W$51,3,0)+VLOOKUP($B117,Abr!$U$22:$W$51,3,0)+VLOOKUP($B117,May!$U$22:$W$51,3,0)+VLOOKUP($B117,Jun!$U$22:$W$51,3,0)+VLOOKUP($B117,Jul!$U$22:$W$51,3,0)+VLOOKUP($B117,Ago!$U$22:$W$51,3,0)+VLOOKUP($B117,Sept!$U$22:$W$51,3,0)+VLOOKUP($B117,Oct!$U$22:$W$51,3,0)+VLOOKUP($B117,Nov!$U$22:$W$51,3,0)+VLOOKUP($B117,Dic!$U$22:$W$51,3,0),0)</f>
        <v>0</v>
      </c>
      <c r="E117" s="102"/>
      <c r="F117" s="102"/>
      <c r="G117" s="102"/>
      <c r="H117" s="102"/>
      <c r="I117" s="102"/>
      <c r="J117" s="102"/>
      <c r="K117" s="102"/>
      <c r="L117" s="102"/>
      <c r="M117" s="197">
        <f>+Config!H17</f>
        <v>9</v>
      </c>
      <c r="N117" s="8">
        <f>IFERROR(VLOOKUP($M117,Ene!$Q$22:$S$51,2,0)+VLOOKUP($M117,Feb!$Q$22:$S$51,2,0)+VLOOKUP($M117,Mar!$Q$22:$S$51,2,0)+VLOOKUP($M117,Abr!$Q$22:$S$51,2,0)+VLOOKUP($M117,May!$Q$22:$S$51,2,0)+VLOOKUP($M117,Jun!$Q$22:$S$51,2,0)+VLOOKUP($M117,Jul!$Q$22:$S$51,2,0)+VLOOKUP($M117,Ago!$Q$22:$S$51,2,0)+VLOOKUP($M117,Sept!$Q$22:$S$51,2,0)+VLOOKUP($M117,Oct!$Q$22:$S$51,2,0)+VLOOKUP($M117,Nov!$Q$22:$S$51,2,0)+VLOOKUP($M117,Dic!$Q$22:$S$51,2,0),0)</f>
        <v>0</v>
      </c>
      <c r="O117" s="9">
        <f>IFERROR(VLOOKUP($M117,Ene!$Q$22:$S$51,3,0)+VLOOKUP($M117,Feb!$Q$22:$S$51,3,0)+VLOOKUP($M117,Mar!$Q$22:$S$51,3,0)+VLOOKUP($M117,Abr!$Q$22:$S$51,3,0)+VLOOKUP($M117,May!$Q$22:$S$51,3,0)+VLOOKUP($M117,Jun!$Q$22:$S$51,3,0)+VLOOKUP($M117,Jul!$Q$22:$S$51,3,0)+VLOOKUP($M117,Ago!$Q$22:$S$51,3,0)+VLOOKUP($M117,Sept!$Q$22:$S$51,3,0)+VLOOKUP($M117,Oct!$Q$22:$S$51,3,0)+VLOOKUP($M117,Nov!$Q$22:$S$51,3,0)+VLOOKUP($M117,Dic!$Q$22:$S$51,3,0),0)</f>
        <v>0</v>
      </c>
    </row>
    <row r="118" spans="2:15" ht="15.5">
      <c r="B118" s="197">
        <f>+Config!J18</f>
        <v>10</v>
      </c>
      <c r="C118" s="8">
        <f>IFERROR(VLOOKUP($B118,Ene!$U$22:$W$51,2,0)+VLOOKUP($B118,Feb!$U$22:$W$51,2,0)+VLOOKUP($B118,Mar!$U$22:$W$51,2,0)+VLOOKUP($B118,Abr!$U$22:$W$51,2,0)+VLOOKUP($B118,May!$U$22:$W$51,2,0)+VLOOKUP($B118,Jun!$U$22:$W$51,2,0)+VLOOKUP($B118,Jul!$U$22:$W$51,2,0)+VLOOKUP($B118,Ago!$U$22:$W$51,2,0)+VLOOKUP($B118,Sept!$U$22:$W$51,2,0)+VLOOKUP($B118,Oct!$U$22:$W$51,2,0)+VLOOKUP($B118,Nov!$U$22:$W$51,2,0)+VLOOKUP($B118,Dic!$U$22:$W$51,2,0),0)</f>
        <v>0</v>
      </c>
      <c r="D118" s="9">
        <f>IFERROR(VLOOKUP($B118,Ene!$U$22:$W$51,3,0)+VLOOKUP($B118,Feb!$U$22:$W$51,3,0)+VLOOKUP($B118,Mar!$U$22:$W$51,3,0)+VLOOKUP($B118,Abr!$U$22:$W$51,3,0)+VLOOKUP($B118,May!$U$22:$W$51,3,0)+VLOOKUP($B118,Jun!$U$22:$W$51,3,0)+VLOOKUP($B118,Jul!$U$22:$W$51,3,0)+VLOOKUP($B118,Ago!$U$22:$W$51,3,0)+VLOOKUP($B118,Sept!$U$22:$W$51,3,0)+VLOOKUP($B118,Oct!$U$22:$W$51,3,0)+VLOOKUP($B118,Nov!$U$22:$W$51,3,0)+VLOOKUP($B118,Dic!$U$22:$W$51,3,0),0)</f>
        <v>0</v>
      </c>
      <c r="E118" s="102"/>
      <c r="F118" s="102"/>
      <c r="G118" s="102"/>
      <c r="H118" s="102"/>
      <c r="I118" s="102"/>
      <c r="J118" s="102"/>
      <c r="K118" s="102"/>
      <c r="L118" s="102"/>
      <c r="M118" s="197">
        <f>+Config!H18</f>
        <v>10</v>
      </c>
      <c r="N118" s="8">
        <f>IFERROR(VLOOKUP($M118,Ene!$Q$22:$S$51,2,0)+VLOOKUP($M118,Feb!$Q$22:$S$51,2,0)+VLOOKUP($M118,Mar!$Q$22:$S$51,2,0)+VLOOKUP($M118,Abr!$Q$22:$S$51,2,0)+VLOOKUP($M118,May!$Q$22:$S$51,2,0)+VLOOKUP($M118,Jun!$Q$22:$S$51,2,0)+VLOOKUP($M118,Jul!$Q$22:$S$51,2,0)+VLOOKUP($M118,Ago!$Q$22:$S$51,2,0)+VLOOKUP($M118,Sept!$Q$22:$S$51,2,0)+VLOOKUP($M118,Oct!$Q$22:$S$51,2,0)+VLOOKUP($M118,Nov!$Q$22:$S$51,2,0)+VLOOKUP($M118,Dic!$Q$22:$S$51,2,0),0)</f>
        <v>0</v>
      </c>
      <c r="O118" s="9">
        <f>IFERROR(VLOOKUP($M118,Ene!$Q$22:$S$51,3,0)+VLOOKUP($M118,Feb!$Q$22:$S$51,3,0)+VLOOKUP($M118,Mar!$Q$22:$S$51,3,0)+VLOOKUP($M118,Abr!$Q$22:$S$51,3,0)+VLOOKUP($M118,May!$Q$22:$S$51,3,0)+VLOOKUP($M118,Jun!$Q$22:$S$51,3,0)+VLOOKUP($M118,Jul!$Q$22:$S$51,3,0)+VLOOKUP($M118,Ago!$Q$22:$S$51,3,0)+VLOOKUP($M118,Sept!$Q$22:$S$51,3,0)+VLOOKUP($M118,Oct!$Q$22:$S$51,3,0)+VLOOKUP($M118,Nov!$Q$22:$S$51,3,0)+VLOOKUP($M118,Dic!$Q$22:$S$51,3,0),0)</f>
        <v>0</v>
      </c>
    </row>
    <row r="119" spans="2:15" ht="15.5">
      <c r="B119" s="197">
        <f>+Config!J19</f>
        <v>11</v>
      </c>
      <c r="C119" s="8">
        <f>IFERROR(VLOOKUP($B119,Ene!$U$22:$W$51,2,0)+VLOOKUP($B119,Feb!$U$22:$W$51,2,0)+VLOOKUP($B119,Mar!$U$22:$W$51,2,0)+VLOOKUP($B119,Abr!$U$22:$W$51,2,0)+VLOOKUP($B119,May!$U$22:$W$51,2,0)+VLOOKUP($B119,Jun!$U$22:$W$51,2,0)+VLOOKUP($B119,Jul!$U$22:$W$51,2,0)+VLOOKUP($B119,Ago!$U$22:$W$51,2,0)+VLOOKUP($B119,Sept!$U$22:$W$51,2,0)+VLOOKUP($B119,Oct!$U$22:$W$51,2,0)+VLOOKUP($B119,Nov!$U$22:$W$51,2,0)+VLOOKUP($B119,Dic!$U$22:$W$51,2,0),0)</f>
        <v>0</v>
      </c>
      <c r="D119" s="9">
        <f>IFERROR(VLOOKUP($B119,Ene!$U$22:$W$51,3,0)+VLOOKUP($B119,Feb!$U$22:$W$51,3,0)+VLOOKUP($B119,Mar!$U$22:$W$51,3,0)+VLOOKUP($B119,Abr!$U$22:$W$51,3,0)+VLOOKUP($B119,May!$U$22:$W$51,3,0)+VLOOKUP($B119,Jun!$U$22:$W$51,3,0)+VLOOKUP($B119,Jul!$U$22:$W$51,3,0)+VLOOKUP($B119,Ago!$U$22:$W$51,3,0)+VLOOKUP($B119,Sept!$U$22:$W$51,3,0)+VLOOKUP($B119,Oct!$U$22:$W$51,3,0)+VLOOKUP($B119,Nov!$U$22:$W$51,3,0)+VLOOKUP($B119,Dic!$U$22:$W$51,3,0),0)</f>
        <v>0</v>
      </c>
      <c r="E119" s="102"/>
      <c r="F119" s="102"/>
      <c r="G119" s="102"/>
      <c r="H119" s="102"/>
      <c r="I119" s="102"/>
      <c r="J119" s="102"/>
      <c r="K119" s="102"/>
      <c r="L119" s="102"/>
      <c r="M119" s="197">
        <f>+Config!H19</f>
        <v>11</v>
      </c>
      <c r="N119" s="8">
        <f>IFERROR(VLOOKUP($M119,Ene!$Q$22:$S$51,2,0)+VLOOKUP($M119,Feb!$Q$22:$S$51,2,0)+VLOOKUP($M119,Mar!$Q$22:$S$51,2,0)+VLOOKUP($M119,Abr!$Q$22:$S$51,2,0)+VLOOKUP($M119,May!$Q$22:$S$51,2,0)+VLOOKUP($M119,Jun!$Q$22:$S$51,2,0)+VLOOKUP($M119,Jul!$Q$22:$S$51,2,0)+VLOOKUP($M119,Ago!$Q$22:$S$51,2,0)+VLOOKUP($M119,Sept!$Q$22:$S$51,2,0)+VLOOKUP($M119,Oct!$Q$22:$S$51,2,0)+VLOOKUP($M119,Nov!$Q$22:$S$51,2,0)+VLOOKUP($M119,Dic!$Q$22:$S$51,2,0),0)</f>
        <v>0</v>
      </c>
      <c r="O119" s="9">
        <f>IFERROR(VLOOKUP($M119,Ene!$Q$22:$S$51,3,0)+VLOOKUP($M119,Feb!$Q$22:$S$51,3,0)+VLOOKUP($M119,Mar!$Q$22:$S$51,3,0)+VLOOKUP($M119,Abr!$Q$22:$S$51,3,0)+VLOOKUP($M119,May!$Q$22:$S$51,3,0)+VLOOKUP($M119,Jun!$Q$22:$S$51,3,0)+VLOOKUP($M119,Jul!$Q$22:$S$51,3,0)+VLOOKUP($M119,Ago!$Q$22:$S$51,3,0)+VLOOKUP($M119,Sept!$Q$22:$S$51,3,0)+VLOOKUP($M119,Oct!$Q$22:$S$51,3,0)+VLOOKUP($M119,Nov!$Q$22:$S$51,3,0)+VLOOKUP($M119,Dic!$Q$22:$S$51,3,0),0)</f>
        <v>0</v>
      </c>
    </row>
    <row r="120" spans="2:15" ht="15.5">
      <c r="B120" s="197">
        <f>+Config!J20</f>
        <v>12</v>
      </c>
      <c r="C120" s="8">
        <f>IFERROR(VLOOKUP($B120,Ene!$U$22:$W$51,2,0)+VLOOKUP($B120,Feb!$U$22:$W$51,2,0)+VLOOKUP($B120,Mar!$U$22:$W$51,2,0)+VLOOKUP($B120,Abr!$U$22:$W$51,2,0)+VLOOKUP($B120,May!$U$22:$W$51,2,0)+VLOOKUP($B120,Jun!$U$22:$W$51,2,0)+VLOOKUP($B120,Jul!$U$22:$W$51,2,0)+VLOOKUP($B120,Ago!$U$22:$W$51,2,0)+VLOOKUP($B120,Sept!$U$22:$W$51,2,0)+VLOOKUP($B120,Oct!$U$22:$W$51,2,0)+VLOOKUP($B120,Nov!$U$22:$W$51,2,0)+VLOOKUP($B120,Dic!$U$22:$W$51,2,0),0)</f>
        <v>0</v>
      </c>
      <c r="D120" s="9">
        <f>IFERROR(VLOOKUP($B120,Ene!$U$22:$W$51,3,0)+VLOOKUP($B120,Feb!$U$22:$W$51,3,0)+VLOOKUP($B120,Mar!$U$22:$W$51,3,0)+VLOOKUP($B120,Abr!$U$22:$W$51,3,0)+VLOOKUP($B120,May!$U$22:$W$51,3,0)+VLOOKUP($B120,Jun!$U$22:$W$51,3,0)+VLOOKUP($B120,Jul!$U$22:$W$51,3,0)+VLOOKUP($B120,Ago!$U$22:$W$51,3,0)+VLOOKUP($B120,Sept!$U$22:$W$51,3,0)+VLOOKUP($B120,Oct!$U$22:$W$51,3,0)+VLOOKUP($B120,Nov!$U$22:$W$51,3,0)+VLOOKUP($B120,Dic!$U$22:$W$51,3,0),0)</f>
        <v>0</v>
      </c>
      <c r="E120" s="102"/>
      <c r="F120" s="102"/>
      <c r="G120" s="102"/>
      <c r="H120" s="102"/>
      <c r="I120" s="102"/>
      <c r="J120" s="102"/>
      <c r="K120" s="102"/>
      <c r="L120" s="102"/>
      <c r="M120" s="197">
        <f>+Config!H20</f>
        <v>12</v>
      </c>
      <c r="N120" s="8">
        <f>IFERROR(VLOOKUP($M120,Ene!$Q$22:$S$51,2,0)+VLOOKUP($M120,Feb!$Q$22:$S$51,2,0)+VLOOKUP($M120,Mar!$Q$22:$S$51,2,0)+VLOOKUP($M120,Abr!$Q$22:$S$51,2,0)+VLOOKUP($M120,May!$Q$22:$S$51,2,0)+VLOOKUP($M120,Jun!$Q$22:$S$51,2,0)+VLOOKUP($M120,Jul!$Q$22:$S$51,2,0)+VLOOKUP($M120,Ago!$Q$22:$S$51,2,0)+VLOOKUP($M120,Sept!$Q$22:$S$51,2,0)+VLOOKUP($M120,Oct!$Q$22:$S$51,2,0)+VLOOKUP($M120,Nov!$Q$22:$S$51,2,0)+VLOOKUP($M120,Dic!$Q$22:$S$51,2,0),0)</f>
        <v>0</v>
      </c>
      <c r="O120" s="9">
        <f>IFERROR(VLOOKUP($M120,Ene!$Q$22:$S$51,3,0)+VLOOKUP($M120,Feb!$Q$22:$S$51,3,0)+VLOOKUP($M120,Mar!$Q$22:$S$51,3,0)+VLOOKUP($M120,Abr!$Q$22:$S$51,3,0)+VLOOKUP($M120,May!$Q$22:$S$51,3,0)+VLOOKUP($M120,Jun!$Q$22:$S$51,3,0)+VLOOKUP($M120,Jul!$Q$22:$S$51,3,0)+VLOOKUP($M120,Ago!$Q$22:$S$51,3,0)+VLOOKUP($M120,Sept!$Q$22:$S$51,3,0)+VLOOKUP($M120,Oct!$Q$22:$S$51,3,0)+VLOOKUP($M120,Nov!$Q$22:$S$51,3,0)+VLOOKUP($M120,Dic!$Q$22:$S$51,3,0),0)</f>
        <v>0</v>
      </c>
    </row>
    <row r="121" spans="2:15" ht="15.5">
      <c r="B121" s="197">
        <f>+Config!J21</f>
        <v>13</v>
      </c>
      <c r="C121" s="8">
        <f>IFERROR(VLOOKUP($B121,Ene!$U$22:$W$51,2,0)+VLOOKUP($B121,Feb!$U$22:$W$51,2,0)+VLOOKUP($B121,Mar!$U$22:$W$51,2,0)+VLOOKUP($B121,Abr!$U$22:$W$51,2,0)+VLOOKUP($B121,May!$U$22:$W$51,2,0)+VLOOKUP($B121,Jun!$U$22:$W$51,2,0)+VLOOKUP($B121,Jul!$U$22:$W$51,2,0)+VLOOKUP($B121,Ago!$U$22:$W$51,2,0)+VLOOKUP($B121,Sept!$U$22:$W$51,2,0)+VLOOKUP($B121,Oct!$U$22:$W$51,2,0)+VLOOKUP($B121,Nov!$U$22:$W$51,2,0)+VLOOKUP($B121,Dic!$U$22:$W$51,2,0),0)</f>
        <v>0</v>
      </c>
      <c r="D121" s="9">
        <f>IFERROR(VLOOKUP($B121,Ene!$U$22:$W$51,3,0)+VLOOKUP($B121,Feb!$U$22:$W$51,3,0)+VLOOKUP($B121,Mar!$U$22:$W$51,3,0)+VLOOKUP($B121,Abr!$U$22:$W$51,3,0)+VLOOKUP($B121,May!$U$22:$W$51,3,0)+VLOOKUP($B121,Jun!$U$22:$W$51,3,0)+VLOOKUP($B121,Jul!$U$22:$W$51,3,0)+VLOOKUP($B121,Ago!$U$22:$W$51,3,0)+VLOOKUP($B121,Sept!$U$22:$W$51,3,0)+VLOOKUP($B121,Oct!$U$22:$W$51,3,0)+VLOOKUP($B121,Nov!$U$22:$W$51,3,0)+VLOOKUP($B121,Dic!$U$22:$W$51,3,0),0)</f>
        <v>0</v>
      </c>
      <c r="E121" s="102"/>
      <c r="F121" s="102"/>
      <c r="G121" s="102"/>
      <c r="H121" s="102"/>
      <c r="I121" s="102"/>
      <c r="J121" s="102"/>
      <c r="K121" s="102"/>
      <c r="L121" s="102"/>
      <c r="M121" s="197">
        <f>+Config!H21</f>
        <v>13</v>
      </c>
      <c r="N121" s="8">
        <f>IFERROR(VLOOKUP($M121,Ene!$Q$22:$S$51,2,0)+VLOOKUP($M121,Feb!$Q$22:$S$51,2,0)+VLOOKUP($M121,Mar!$Q$22:$S$51,2,0)+VLOOKUP($M121,Abr!$Q$22:$S$51,2,0)+VLOOKUP($M121,May!$Q$22:$S$51,2,0)+VLOOKUP($M121,Jun!$Q$22:$S$51,2,0)+VLOOKUP($M121,Jul!$Q$22:$S$51,2,0)+VLOOKUP($M121,Ago!$Q$22:$S$51,2,0)+VLOOKUP($M121,Sept!$Q$22:$S$51,2,0)+VLOOKUP($M121,Oct!$Q$22:$S$51,2,0)+VLOOKUP($M121,Nov!$Q$22:$S$51,2,0)+VLOOKUP($M121,Dic!$Q$22:$S$51,2,0),0)</f>
        <v>0</v>
      </c>
      <c r="O121" s="9">
        <f>IFERROR(VLOOKUP($M121,Ene!$Q$22:$S$51,3,0)+VLOOKUP($M121,Feb!$Q$22:$S$51,3,0)+VLOOKUP($M121,Mar!$Q$22:$S$51,3,0)+VLOOKUP($M121,Abr!$Q$22:$S$51,3,0)+VLOOKUP($M121,May!$Q$22:$S$51,3,0)+VLOOKUP($M121,Jun!$Q$22:$S$51,3,0)+VLOOKUP($M121,Jul!$Q$22:$S$51,3,0)+VLOOKUP($M121,Ago!$Q$22:$S$51,3,0)+VLOOKUP($M121,Sept!$Q$22:$S$51,3,0)+VLOOKUP($M121,Oct!$Q$22:$S$51,3,0)+VLOOKUP($M121,Nov!$Q$22:$S$51,3,0)+VLOOKUP($M121,Dic!$Q$22:$S$51,3,0),0)</f>
        <v>0</v>
      </c>
    </row>
    <row r="122" spans="2:15" ht="15.5">
      <c r="B122" s="197">
        <f>+Config!J22</f>
        <v>14</v>
      </c>
      <c r="C122" s="8">
        <f>IFERROR(VLOOKUP($B122,Ene!$U$22:$W$51,2,0)+VLOOKUP($B122,Feb!$U$22:$W$51,2,0)+VLOOKUP($B122,Mar!$U$22:$W$51,2,0)+VLOOKUP($B122,Abr!$U$22:$W$51,2,0)+VLOOKUP($B122,May!$U$22:$W$51,2,0)+VLOOKUP($B122,Jun!$U$22:$W$51,2,0)+VLOOKUP($B122,Jul!$U$22:$W$51,2,0)+VLOOKUP($B122,Ago!$U$22:$W$51,2,0)+VLOOKUP($B122,Sept!$U$22:$W$51,2,0)+VLOOKUP($B122,Oct!$U$22:$W$51,2,0)+VLOOKUP($B122,Nov!$U$22:$W$51,2,0)+VLOOKUP($B122,Dic!$U$22:$W$51,2,0),0)</f>
        <v>0</v>
      </c>
      <c r="D122" s="9">
        <f>IFERROR(VLOOKUP($B122,Ene!$U$22:$W$51,3,0)+VLOOKUP($B122,Feb!$U$22:$W$51,3,0)+VLOOKUP($B122,Mar!$U$22:$W$51,3,0)+VLOOKUP($B122,Abr!$U$22:$W$51,3,0)+VLOOKUP($B122,May!$U$22:$W$51,3,0)+VLOOKUP($B122,Jun!$U$22:$W$51,3,0)+VLOOKUP($B122,Jul!$U$22:$W$51,3,0)+VLOOKUP($B122,Ago!$U$22:$W$51,3,0)+VLOOKUP($B122,Sept!$U$22:$W$51,3,0)+VLOOKUP($B122,Oct!$U$22:$W$51,3,0)+VLOOKUP($B122,Nov!$U$22:$W$51,3,0)+VLOOKUP($B122,Dic!$U$22:$W$51,3,0),0)</f>
        <v>0</v>
      </c>
      <c r="E122" s="102"/>
      <c r="F122" s="102"/>
      <c r="G122" s="102"/>
      <c r="H122" s="102"/>
      <c r="I122" s="102"/>
      <c r="J122" s="102"/>
      <c r="K122" s="102"/>
      <c r="L122" s="102"/>
      <c r="M122" s="197">
        <f>+Config!H22</f>
        <v>14</v>
      </c>
      <c r="N122" s="8">
        <f>IFERROR(VLOOKUP($M122,Ene!$Q$22:$S$51,2,0)+VLOOKUP($M122,Feb!$Q$22:$S$51,2,0)+VLOOKUP($M122,Mar!$Q$22:$S$51,2,0)+VLOOKUP($M122,Abr!$Q$22:$S$51,2,0)+VLOOKUP($M122,May!$Q$22:$S$51,2,0)+VLOOKUP($M122,Jun!$Q$22:$S$51,2,0)+VLOOKUP($M122,Jul!$Q$22:$S$51,2,0)+VLOOKUP($M122,Ago!$Q$22:$S$51,2,0)+VLOOKUP($M122,Sept!$Q$22:$S$51,2,0)+VLOOKUP($M122,Oct!$Q$22:$S$51,2,0)+VLOOKUP($M122,Nov!$Q$22:$S$51,2,0)+VLOOKUP($M122,Dic!$Q$22:$S$51,2,0),0)</f>
        <v>0</v>
      </c>
      <c r="O122" s="9">
        <f>IFERROR(VLOOKUP($M122,Ene!$Q$22:$S$51,3,0)+VLOOKUP($M122,Feb!$Q$22:$S$51,3,0)+VLOOKUP($M122,Mar!$Q$22:$S$51,3,0)+VLOOKUP($M122,Abr!$Q$22:$S$51,3,0)+VLOOKUP($M122,May!$Q$22:$S$51,3,0)+VLOOKUP($M122,Jun!$Q$22:$S$51,3,0)+VLOOKUP($M122,Jul!$Q$22:$S$51,3,0)+VLOOKUP($M122,Ago!$Q$22:$S$51,3,0)+VLOOKUP($M122,Sept!$Q$22:$S$51,3,0)+VLOOKUP($M122,Oct!$Q$22:$S$51,3,0)+VLOOKUP($M122,Nov!$Q$22:$S$51,3,0)+VLOOKUP($M122,Dic!$Q$22:$S$51,3,0),0)</f>
        <v>0</v>
      </c>
    </row>
    <row r="123" spans="2:15" ht="15.5">
      <c r="B123" s="197">
        <f>+Config!J23</f>
        <v>15</v>
      </c>
      <c r="C123" s="8">
        <f>IFERROR(VLOOKUP($B123,Ene!$U$22:$W$51,2,0)+VLOOKUP($B123,Feb!$U$22:$W$51,2,0)+VLOOKUP($B123,Mar!$U$22:$W$51,2,0)+VLOOKUP($B123,Abr!$U$22:$W$51,2,0)+VLOOKUP($B123,May!$U$22:$W$51,2,0)+VLOOKUP($B123,Jun!$U$22:$W$51,2,0)+VLOOKUP($B123,Jul!$U$22:$W$51,2,0)+VLOOKUP($B123,Ago!$U$22:$W$51,2,0)+VLOOKUP($B123,Sept!$U$22:$W$51,2,0)+VLOOKUP($B123,Oct!$U$22:$W$51,2,0)+VLOOKUP($B123,Nov!$U$22:$W$51,2,0)+VLOOKUP($B123,Dic!$U$22:$W$51,2,0),0)</f>
        <v>0</v>
      </c>
      <c r="D123" s="9">
        <f>IFERROR(VLOOKUP($B123,Ene!$U$22:$W$51,3,0)+VLOOKUP($B123,Feb!$U$22:$W$51,3,0)+VLOOKUP($B123,Mar!$U$22:$W$51,3,0)+VLOOKUP($B123,Abr!$U$22:$W$51,3,0)+VLOOKUP($B123,May!$U$22:$W$51,3,0)+VLOOKUP($B123,Jun!$U$22:$W$51,3,0)+VLOOKUP($B123,Jul!$U$22:$W$51,3,0)+VLOOKUP($B123,Ago!$U$22:$W$51,3,0)+VLOOKUP($B123,Sept!$U$22:$W$51,3,0)+VLOOKUP($B123,Oct!$U$22:$W$51,3,0)+VLOOKUP($B123,Nov!$U$22:$W$51,3,0)+VLOOKUP($B123,Dic!$U$22:$W$51,3,0),0)</f>
        <v>0</v>
      </c>
      <c r="E123" s="102"/>
      <c r="F123" s="102"/>
      <c r="G123" s="102"/>
      <c r="H123" s="102"/>
      <c r="I123" s="102"/>
      <c r="J123" s="102"/>
      <c r="K123" s="102"/>
      <c r="L123" s="102"/>
      <c r="M123" s="197">
        <f>+Config!H23</f>
        <v>15</v>
      </c>
      <c r="N123" s="8">
        <f>IFERROR(VLOOKUP($M123,Ene!$Q$22:$S$51,2,0)+VLOOKUP($M123,Feb!$Q$22:$S$51,2,0)+VLOOKUP($M123,Mar!$Q$22:$S$51,2,0)+VLOOKUP($M123,Abr!$Q$22:$S$51,2,0)+VLOOKUP($M123,May!$Q$22:$S$51,2,0)+VLOOKUP($M123,Jun!$Q$22:$S$51,2,0)+VLOOKUP($M123,Jul!$Q$22:$S$51,2,0)+VLOOKUP($M123,Ago!$Q$22:$S$51,2,0)+VLOOKUP($M123,Sept!$Q$22:$S$51,2,0)+VLOOKUP($M123,Oct!$Q$22:$S$51,2,0)+VLOOKUP($M123,Nov!$Q$22:$S$51,2,0)+VLOOKUP($M123,Dic!$Q$22:$S$51,2,0),0)</f>
        <v>0</v>
      </c>
      <c r="O123" s="9">
        <f>IFERROR(VLOOKUP($M123,Ene!$Q$22:$S$51,3,0)+VLOOKUP($M123,Feb!$Q$22:$S$51,3,0)+VLOOKUP($M123,Mar!$Q$22:$S$51,3,0)+VLOOKUP($M123,Abr!$Q$22:$S$51,3,0)+VLOOKUP($M123,May!$Q$22:$S$51,3,0)+VLOOKUP($M123,Jun!$Q$22:$S$51,3,0)+VLOOKUP($M123,Jul!$Q$22:$S$51,3,0)+VLOOKUP($M123,Ago!$Q$22:$S$51,3,0)+VLOOKUP($M123,Sept!$Q$22:$S$51,3,0)+VLOOKUP($M123,Oct!$Q$22:$S$51,3,0)+VLOOKUP($M123,Nov!$Q$22:$S$51,3,0)+VLOOKUP($M123,Dic!$Q$22:$S$51,3,0),0)</f>
        <v>0</v>
      </c>
    </row>
    <row r="124" spans="2:15" ht="15.5">
      <c r="B124" s="197">
        <f>+Config!J24</f>
        <v>16</v>
      </c>
      <c r="C124" s="8">
        <f>IFERROR(VLOOKUP($B124,Ene!$U$22:$W$51,2,0)+VLOOKUP($B124,Feb!$U$22:$W$51,2,0)+VLOOKUP($B124,Mar!$U$22:$W$51,2,0)+VLOOKUP($B124,Abr!$U$22:$W$51,2,0)+VLOOKUP($B124,May!$U$22:$W$51,2,0)+VLOOKUP($B124,Jun!$U$22:$W$51,2,0)+VLOOKUP($B124,Jul!$U$22:$W$51,2,0)+VLOOKUP($B124,Ago!$U$22:$W$51,2,0)+VLOOKUP($B124,Sept!$U$22:$W$51,2,0)+VLOOKUP($B124,Oct!$U$22:$W$51,2,0)+VLOOKUP($B124,Nov!$U$22:$W$51,2,0)+VLOOKUP($B124,Dic!$U$22:$W$51,2,0),0)</f>
        <v>0</v>
      </c>
      <c r="D124" s="9">
        <f>IFERROR(VLOOKUP($B124,Ene!$U$22:$W$51,3,0)+VLOOKUP($B124,Feb!$U$22:$W$51,3,0)+VLOOKUP($B124,Mar!$U$22:$W$51,3,0)+VLOOKUP($B124,Abr!$U$22:$W$51,3,0)+VLOOKUP($B124,May!$U$22:$W$51,3,0)+VLOOKUP($B124,Jun!$U$22:$W$51,3,0)+VLOOKUP($B124,Jul!$U$22:$W$51,3,0)+VLOOKUP($B124,Ago!$U$22:$W$51,3,0)+VLOOKUP($B124,Sept!$U$22:$W$51,3,0)+VLOOKUP($B124,Oct!$U$22:$W$51,3,0)+VLOOKUP($B124,Nov!$U$22:$W$51,3,0)+VLOOKUP($B124,Dic!$U$22:$W$51,3,0),0)</f>
        <v>0</v>
      </c>
      <c r="E124" s="102"/>
      <c r="F124" s="102"/>
      <c r="G124" s="102"/>
      <c r="H124" s="102"/>
      <c r="I124" s="102"/>
      <c r="J124" s="102"/>
      <c r="K124" s="102"/>
      <c r="L124" s="102"/>
      <c r="M124" s="197">
        <f>+Config!H24</f>
        <v>16</v>
      </c>
      <c r="N124" s="8">
        <f>IFERROR(VLOOKUP($M124,Ene!$Q$22:$S$51,2,0)+VLOOKUP($M124,Feb!$Q$22:$S$51,2,0)+VLOOKUP($M124,Mar!$Q$22:$S$51,2,0)+VLOOKUP($M124,Abr!$Q$22:$S$51,2,0)+VLOOKUP($M124,May!$Q$22:$S$51,2,0)+VLOOKUP($M124,Jun!$Q$22:$S$51,2,0)+VLOOKUP($M124,Jul!$Q$22:$S$51,2,0)+VLOOKUP($M124,Ago!$Q$22:$S$51,2,0)+VLOOKUP($M124,Sept!$Q$22:$S$51,2,0)+VLOOKUP($M124,Oct!$Q$22:$S$51,2,0)+VLOOKUP($M124,Nov!$Q$22:$S$51,2,0)+VLOOKUP($M124,Dic!$Q$22:$S$51,2,0),0)</f>
        <v>0</v>
      </c>
      <c r="O124" s="9">
        <f>IFERROR(VLOOKUP($M124,Ene!$Q$22:$S$51,3,0)+VLOOKUP($M124,Feb!$Q$22:$S$51,3,0)+VLOOKUP($M124,Mar!$Q$22:$S$51,3,0)+VLOOKUP($M124,Abr!$Q$22:$S$51,3,0)+VLOOKUP($M124,May!$Q$22:$S$51,3,0)+VLOOKUP($M124,Jun!$Q$22:$S$51,3,0)+VLOOKUP($M124,Jul!$Q$22:$S$51,3,0)+VLOOKUP($M124,Ago!$Q$22:$S$51,3,0)+VLOOKUP($M124,Sept!$Q$22:$S$51,3,0)+VLOOKUP($M124,Oct!$Q$22:$S$51,3,0)+VLOOKUP($M124,Nov!$Q$22:$S$51,3,0)+VLOOKUP($M124,Dic!$Q$22:$S$51,3,0),0)</f>
        <v>0</v>
      </c>
    </row>
    <row r="125" spans="2:15" ht="15.5">
      <c r="B125" s="197">
        <f>+Config!J25</f>
        <v>17</v>
      </c>
      <c r="C125" s="8">
        <f>IFERROR(VLOOKUP($B125,Ene!$U$22:$W$51,2,0)+VLOOKUP($B125,Feb!$U$22:$W$51,2,0)+VLOOKUP($B125,Mar!$U$22:$W$51,2,0)+VLOOKUP($B125,Abr!$U$22:$W$51,2,0)+VLOOKUP($B125,May!$U$22:$W$51,2,0)+VLOOKUP($B125,Jun!$U$22:$W$51,2,0)+VLOOKUP($B125,Jul!$U$22:$W$51,2,0)+VLOOKUP($B125,Ago!$U$22:$W$51,2,0)+VLOOKUP($B125,Sept!$U$22:$W$51,2,0)+VLOOKUP($B125,Oct!$U$22:$W$51,2,0)+VLOOKUP($B125,Nov!$U$22:$W$51,2,0)+VLOOKUP($B125,Dic!$U$22:$W$51,2,0),0)</f>
        <v>0</v>
      </c>
      <c r="D125" s="9">
        <f>IFERROR(VLOOKUP($B125,Ene!$U$22:$W$51,3,0)+VLOOKUP($B125,Feb!$U$22:$W$51,3,0)+VLOOKUP($B125,Mar!$U$22:$W$51,3,0)+VLOOKUP($B125,Abr!$U$22:$W$51,3,0)+VLOOKUP($B125,May!$U$22:$W$51,3,0)+VLOOKUP($B125,Jun!$U$22:$W$51,3,0)+VLOOKUP($B125,Jul!$U$22:$W$51,3,0)+VLOOKUP($B125,Ago!$U$22:$W$51,3,0)+VLOOKUP($B125,Sept!$U$22:$W$51,3,0)+VLOOKUP($B125,Oct!$U$22:$W$51,3,0)+VLOOKUP($B125,Nov!$U$22:$W$51,3,0)+VLOOKUP($B125,Dic!$U$22:$W$51,3,0),0)</f>
        <v>0</v>
      </c>
      <c r="E125" s="102"/>
      <c r="F125" s="102"/>
      <c r="G125" s="102"/>
      <c r="H125" s="102"/>
      <c r="I125" s="102"/>
      <c r="J125" s="102"/>
      <c r="K125" s="102"/>
      <c r="L125" s="102"/>
      <c r="M125" s="197">
        <f>+Config!H25</f>
        <v>17</v>
      </c>
      <c r="N125" s="8">
        <f>IFERROR(VLOOKUP($M125,Ene!$Q$22:$S$51,2,0)+VLOOKUP($M125,Feb!$Q$22:$S$51,2,0)+VLOOKUP($M125,Mar!$Q$22:$S$51,2,0)+VLOOKUP($M125,Abr!$Q$22:$S$51,2,0)+VLOOKUP($M125,May!$Q$22:$S$51,2,0)+VLOOKUP($M125,Jun!$Q$22:$S$51,2,0)+VLOOKUP($M125,Jul!$Q$22:$S$51,2,0)+VLOOKUP($M125,Ago!$Q$22:$S$51,2,0)+VLOOKUP($M125,Sept!$Q$22:$S$51,2,0)+VLOOKUP($M125,Oct!$Q$22:$S$51,2,0)+VLOOKUP($M125,Nov!$Q$22:$S$51,2,0)+VLOOKUP($M125,Dic!$Q$22:$S$51,2,0),0)</f>
        <v>0</v>
      </c>
      <c r="O125" s="9">
        <f>IFERROR(VLOOKUP($M125,Ene!$Q$22:$S$51,3,0)+VLOOKUP($M125,Feb!$Q$22:$S$51,3,0)+VLOOKUP($M125,Mar!$Q$22:$S$51,3,0)+VLOOKUP($M125,Abr!$Q$22:$S$51,3,0)+VLOOKUP($M125,May!$Q$22:$S$51,3,0)+VLOOKUP($M125,Jun!$Q$22:$S$51,3,0)+VLOOKUP($M125,Jul!$Q$22:$S$51,3,0)+VLOOKUP($M125,Ago!$Q$22:$S$51,3,0)+VLOOKUP($M125,Sept!$Q$22:$S$51,3,0)+VLOOKUP($M125,Oct!$Q$22:$S$51,3,0)+VLOOKUP($M125,Nov!$Q$22:$S$51,3,0)+VLOOKUP($M125,Dic!$Q$22:$S$51,3,0),0)</f>
        <v>0</v>
      </c>
    </row>
    <row r="126" spans="2:15" ht="15.5">
      <c r="B126" s="197">
        <f>+Config!J26</f>
        <v>18</v>
      </c>
      <c r="C126" s="8">
        <f>IFERROR(VLOOKUP($B126,Ene!$U$22:$W$51,2,0)+VLOOKUP($B126,Feb!$U$22:$W$51,2,0)+VLOOKUP($B126,Mar!$U$22:$W$51,2,0)+VLOOKUP($B126,Abr!$U$22:$W$51,2,0)+VLOOKUP($B126,May!$U$22:$W$51,2,0)+VLOOKUP($B126,Jun!$U$22:$W$51,2,0)+VLOOKUP($B126,Jul!$U$22:$W$51,2,0)+VLOOKUP($B126,Ago!$U$22:$W$51,2,0)+VLOOKUP($B126,Sept!$U$22:$W$51,2,0)+VLOOKUP($B126,Oct!$U$22:$W$51,2,0)+VLOOKUP($B126,Nov!$U$22:$W$51,2,0)+VLOOKUP($B126,Dic!$U$22:$W$51,2,0),0)</f>
        <v>0</v>
      </c>
      <c r="D126" s="9">
        <f>IFERROR(VLOOKUP($B126,Ene!$U$22:$W$51,3,0)+VLOOKUP($B126,Feb!$U$22:$W$51,3,0)+VLOOKUP($B126,Mar!$U$22:$W$51,3,0)+VLOOKUP($B126,Abr!$U$22:$W$51,3,0)+VLOOKUP($B126,May!$U$22:$W$51,3,0)+VLOOKUP($B126,Jun!$U$22:$W$51,3,0)+VLOOKUP($B126,Jul!$U$22:$W$51,3,0)+VLOOKUP($B126,Ago!$U$22:$W$51,3,0)+VLOOKUP($B126,Sept!$U$22:$W$51,3,0)+VLOOKUP($B126,Oct!$U$22:$W$51,3,0)+VLOOKUP($B126,Nov!$U$22:$W$51,3,0)+VLOOKUP($B126,Dic!$U$22:$W$51,3,0),0)</f>
        <v>0</v>
      </c>
      <c r="E126" s="102"/>
      <c r="F126" s="102"/>
      <c r="G126" s="102"/>
      <c r="H126" s="102"/>
      <c r="I126" s="102"/>
      <c r="J126" s="102"/>
      <c r="K126" s="102"/>
      <c r="L126" s="102"/>
      <c r="M126" s="197">
        <f>+Config!H26</f>
        <v>18</v>
      </c>
      <c r="N126" s="8">
        <f>IFERROR(VLOOKUP($M126,Ene!$Q$22:$S$51,2,0)+VLOOKUP($M126,Feb!$Q$22:$S$51,2,0)+VLOOKUP($M126,Mar!$Q$22:$S$51,2,0)+VLOOKUP($M126,Abr!$Q$22:$S$51,2,0)+VLOOKUP($M126,May!$Q$22:$S$51,2,0)+VLOOKUP($M126,Jun!$Q$22:$S$51,2,0)+VLOOKUP($M126,Jul!$Q$22:$S$51,2,0)+VLOOKUP($M126,Ago!$Q$22:$S$51,2,0)+VLOOKUP($M126,Sept!$Q$22:$S$51,2,0)+VLOOKUP($M126,Oct!$Q$22:$S$51,2,0)+VLOOKUP($M126,Nov!$Q$22:$S$51,2,0)+VLOOKUP($M126,Dic!$Q$22:$S$51,2,0),0)</f>
        <v>0</v>
      </c>
      <c r="O126" s="9">
        <f>IFERROR(VLOOKUP($M126,Ene!$Q$22:$S$51,3,0)+VLOOKUP($M126,Feb!$Q$22:$S$51,3,0)+VLOOKUP($M126,Mar!$Q$22:$S$51,3,0)+VLOOKUP($M126,Abr!$Q$22:$S$51,3,0)+VLOOKUP($M126,May!$Q$22:$S$51,3,0)+VLOOKUP($M126,Jun!$Q$22:$S$51,3,0)+VLOOKUP($M126,Jul!$Q$22:$S$51,3,0)+VLOOKUP($M126,Ago!$Q$22:$S$51,3,0)+VLOOKUP($M126,Sept!$Q$22:$S$51,3,0)+VLOOKUP($M126,Oct!$Q$22:$S$51,3,0)+VLOOKUP($M126,Nov!$Q$22:$S$51,3,0)+VLOOKUP($M126,Dic!$Q$22:$S$51,3,0),0)</f>
        <v>0</v>
      </c>
    </row>
    <row r="127" spans="2:15" ht="15.5">
      <c r="B127" s="197">
        <f>+Config!J27</f>
        <v>19</v>
      </c>
      <c r="C127" s="8">
        <f>IFERROR(VLOOKUP($B127,Ene!$U$22:$W$51,2,0)+VLOOKUP($B127,Feb!$U$22:$W$51,2,0)+VLOOKUP($B127,Mar!$U$22:$W$51,2,0)+VLOOKUP($B127,Abr!$U$22:$W$51,2,0)+VLOOKUP($B127,May!$U$22:$W$51,2,0)+VLOOKUP($B127,Jun!$U$22:$W$51,2,0)+VLOOKUP($B127,Jul!$U$22:$W$51,2,0)+VLOOKUP($B127,Ago!$U$22:$W$51,2,0)+VLOOKUP($B127,Sept!$U$22:$W$51,2,0)+VLOOKUP($B127,Oct!$U$22:$W$51,2,0)+VLOOKUP($B127,Nov!$U$22:$W$51,2,0)+VLOOKUP($B127,Dic!$U$22:$W$51,2,0),0)</f>
        <v>0</v>
      </c>
      <c r="D127" s="9">
        <f>IFERROR(VLOOKUP($B127,Ene!$U$22:$W$51,3,0)+VLOOKUP($B127,Feb!$U$22:$W$51,3,0)+VLOOKUP($B127,Mar!$U$22:$W$51,3,0)+VLOOKUP($B127,Abr!$U$22:$W$51,3,0)+VLOOKUP($B127,May!$U$22:$W$51,3,0)+VLOOKUP($B127,Jun!$U$22:$W$51,3,0)+VLOOKUP($B127,Jul!$U$22:$W$51,3,0)+VLOOKUP($B127,Ago!$U$22:$W$51,3,0)+VLOOKUP($B127,Sept!$U$22:$W$51,3,0)+VLOOKUP($B127,Oct!$U$22:$W$51,3,0)+VLOOKUP($B127,Nov!$U$22:$W$51,3,0)+VLOOKUP($B127,Dic!$U$22:$W$51,3,0),0)</f>
        <v>0</v>
      </c>
      <c r="E127" s="102"/>
      <c r="F127" s="102"/>
      <c r="G127" s="102"/>
      <c r="H127" s="102"/>
      <c r="I127" s="102"/>
      <c r="J127" s="102"/>
      <c r="K127" s="102"/>
      <c r="L127" s="102"/>
      <c r="M127" s="197">
        <f>+Config!H27</f>
        <v>19</v>
      </c>
      <c r="N127" s="8">
        <f>IFERROR(VLOOKUP($M127,Ene!$Q$22:$S$51,2,0)+VLOOKUP($M127,Feb!$Q$22:$S$51,2,0)+VLOOKUP($M127,Mar!$Q$22:$S$51,2,0)+VLOOKUP($M127,Abr!$Q$22:$S$51,2,0)+VLOOKUP($M127,May!$Q$22:$S$51,2,0)+VLOOKUP($M127,Jun!$Q$22:$S$51,2,0)+VLOOKUP($M127,Jul!$Q$22:$S$51,2,0)+VLOOKUP($M127,Ago!$Q$22:$S$51,2,0)+VLOOKUP($M127,Sept!$Q$22:$S$51,2,0)+VLOOKUP($M127,Oct!$Q$22:$S$51,2,0)+VLOOKUP($M127,Nov!$Q$22:$S$51,2,0)+VLOOKUP($M127,Dic!$Q$22:$S$51,2,0),0)</f>
        <v>0</v>
      </c>
      <c r="O127" s="9">
        <f>IFERROR(VLOOKUP($M127,Ene!$Q$22:$S$51,3,0)+VLOOKUP($M127,Feb!$Q$22:$S$51,3,0)+VLOOKUP($M127,Mar!$Q$22:$S$51,3,0)+VLOOKUP($M127,Abr!$Q$22:$S$51,3,0)+VLOOKUP($M127,May!$Q$22:$S$51,3,0)+VLOOKUP($M127,Jun!$Q$22:$S$51,3,0)+VLOOKUP($M127,Jul!$Q$22:$S$51,3,0)+VLOOKUP($M127,Ago!$Q$22:$S$51,3,0)+VLOOKUP($M127,Sept!$Q$22:$S$51,3,0)+VLOOKUP($M127,Oct!$Q$22:$S$51,3,0)+VLOOKUP($M127,Nov!$Q$22:$S$51,3,0)+VLOOKUP($M127,Dic!$Q$22:$S$51,3,0),0)</f>
        <v>0</v>
      </c>
    </row>
    <row r="128" spans="2:15" ht="15.5">
      <c r="B128" s="197">
        <f>+Config!J28</f>
        <v>20</v>
      </c>
      <c r="C128" s="8">
        <f>IFERROR(VLOOKUP($B128,Ene!$U$22:$W$51,2,0)+VLOOKUP($B128,Feb!$U$22:$W$51,2,0)+VLOOKUP($B128,Mar!$U$22:$W$51,2,0)+VLOOKUP($B128,Abr!$U$22:$W$51,2,0)+VLOOKUP($B128,May!$U$22:$W$51,2,0)+VLOOKUP($B128,Jun!$U$22:$W$51,2,0)+VLOOKUP($B128,Jul!$U$22:$W$51,2,0)+VLOOKUP($B128,Ago!$U$22:$W$51,2,0)+VLOOKUP($B128,Sept!$U$22:$W$51,2,0)+VLOOKUP($B128,Oct!$U$22:$W$51,2,0)+VLOOKUP($B128,Nov!$U$22:$W$51,2,0)+VLOOKUP($B128,Dic!$U$22:$W$51,2,0),0)</f>
        <v>0</v>
      </c>
      <c r="D128" s="9">
        <f>IFERROR(VLOOKUP($B128,Ene!$U$22:$W$51,3,0)+VLOOKUP($B128,Feb!$U$22:$W$51,3,0)+VLOOKUP($B128,Mar!$U$22:$W$51,3,0)+VLOOKUP($B128,Abr!$U$22:$W$51,3,0)+VLOOKUP($B128,May!$U$22:$W$51,3,0)+VLOOKUP($B128,Jun!$U$22:$W$51,3,0)+VLOOKUP($B128,Jul!$U$22:$W$51,3,0)+VLOOKUP($B128,Ago!$U$22:$W$51,3,0)+VLOOKUP($B128,Sept!$U$22:$W$51,3,0)+VLOOKUP($B128,Oct!$U$22:$W$51,3,0)+VLOOKUP($B128,Nov!$U$22:$W$51,3,0)+VLOOKUP($B128,Dic!$U$22:$W$51,3,0),0)</f>
        <v>0</v>
      </c>
      <c r="E128" s="102"/>
      <c r="F128" s="102"/>
      <c r="G128" s="102"/>
      <c r="H128" s="102"/>
      <c r="I128" s="102"/>
      <c r="J128" s="102"/>
      <c r="K128" s="102"/>
      <c r="L128" s="102"/>
      <c r="M128" s="197">
        <f>+Config!H28</f>
        <v>20</v>
      </c>
      <c r="N128" s="8">
        <f>IFERROR(VLOOKUP($M128,Ene!$Q$22:$S$51,2,0)+VLOOKUP($M128,Feb!$Q$22:$S$51,2,0)+VLOOKUP($M128,Mar!$Q$22:$S$51,2,0)+VLOOKUP($M128,Abr!$Q$22:$S$51,2,0)+VLOOKUP($M128,May!$Q$22:$S$51,2,0)+VLOOKUP($M128,Jun!$Q$22:$S$51,2,0)+VLOOKUP($M128,Jul!$Q$22:$S$51,2,0)+VLOOKUP($M128,Ago!$Q$22:$S$51,2,0)+VLOOKUP($M128,Sept!$Q$22:$S$51,2,0)+VLOOKUP($M128,Oct!$Q$22:$S$51,2,0)+VLOOKUP($M128,Nov!$Q$22:$S$51,2,0)+VLOOKUP($M128,Dic!$Q$22:$S$51,2,0),0)</f>
        <v>0</v>
      </c>
      <c r="O128" s="9">
        <f>IFERROR(VLOOKUP($M128,Ene!$Q$22:$S$51,3,0)+VLOOKUP($M128,Feb!$Q$22:$S$51,3,0)+VLOOKUP($M128,Mar!$Q$22:$S$51,3,0)+VLOOKUP($M128,Abr!$Q$22:$S$51,3,0)+VLOOKUP($M128,May!$Q$22:$S$51,3,0)+VLOOKUP($M128,Jun!$Q$22:$S$51,3,0)+VLOOKUP($M128,Jul!$Q$22:$S$51,3,0)+VLOOKUP($M128,Ago!$Q$22:$S$51,3,0)+VLOOKUP($M128,Sept!$Q$22:$S$51,3,0)+VLOOKUP($M128,Oct!$Q$22:$S$51,3,0)+VLOOKUP($M128,Nov!$Q$22:$S$51,3,0)+VLOOKUP($M128,Dic!$Q$22:$S$51,3,0),0)</f>
        <v>0</v>
      </c>
    </row>
    <row r="129" spans="2:15" ht="15.5">
      <c r="B129" s="197">
        <f>+Config!J29</f>
        <v>21</v>
      </c>
      <c r="C129" s="8">
        <f>IFERROR(VLOOKUP($B129,Ene!$U$22:$W$51,2,0)+VLOOKUP($B129,Feb!$U$22:$W$51,2,0)+VLOOKUP($B129,Mar!$U$22:$W$51,2,0)+VLOOKUP($B129,Abr!$U$22:$W$51,2,0)+VLOOKUP($B129,May!$U$22:$W$51,2,0)+VLOOKUP($B129,Jun!$U$22:$W$51,2,0)+VLOOKUP($B129,Jul!$U$22:$W$51,2,0)+VLOOKUP($B129,Ago!$U$22:$W$51,2,0)+VLOOKUP($B129,Sept!$U$22:$W$51,2,0)+VLOOKUP($B129,Oct!$U$22:$W$51,2,0)+VLOOKUP($B129,Nov!$U$22:$W$51,2,0)+VLOOKUP($B129,Dic!$U$22:$W$51,2,0),0)</f>
        <v>0</v>
      </c>
      <c r="D129" s="9">
        <f>IFERROR(VLOOKUP($B129,Ene!$U$22:$W$51,3,0)+VLOOKUP($B129,Feb!$U$22:$W$51,3,0)+VLOOKUP($B129,Mar!$U$22:$W$51,3,0)+VLOOKUP($B129,Abr!$U$22:$W$51,3,0)+VLOOKUP($B129,May!$U$22:$W$51,3,0)+VLOOKUP($B129,Jun!$U$22:$W$51,3,0)+VLOOKUP($B129,Jul!$U$22:$W$51,3,0)+VLOOKUP($B129,Ago!$U$22:$W$51,3,0)+VLOOKUP($B129,Sept!$U$22:$W$51,3,0)+VLOOKUP($B129,Oct!$U$22:$W$51,3,0)+VLOOKUP($B129,Nov!$U$22:$W$51,3,0)+VLOOKUP($B129,Dic!$U$22:$W$51,3,0),0)</f>
        <v>0</v>
      </c>
      <c r="E129" s="102"/>
      <c r="F129" s="102"/>
      <c r="G129" s="102"/>
      <c r="H129" s="102"/>
      <c r="I129" s="102"/>
      <c r="J129" s="102"/>
      <c r="K129" s="102"/>
      <c r="L129" s="102"/>
      <c r="M129" s="197">
        <f>+Config!H29</f>
        <v>21</v>
      </c>
      <c r="N129" s="8">
        <f>IFERROR(VLOOKUP($M129,Ene!$Q$22:$S$51,2,0)+VLOOKUP($M129,Feb!$Q$22:$S$51,2,0)+VLOOKUP($M129,Mar!$Q$22:$S$51,2,0)+VLOOKUP($M129,Abr!$Q$22:$S$51,2,0)+VLOOKUP($M129,May!$Q$22:$S$51,2,0)+VLOOKUP($M129,Jun!$Q$22:$S$51,2,0)+VLOOKUP($M129,Jul!$Q$22:$S$51,2,0)+VLOOKUP($M129,Ago!$Q$22:$S$51,2,0)+VLOOKUP($M129,Sept!$Q$22:$S$51,2,0)+VLOOKUP($M129,Oct!$Q$22:$S$51,2,0)+VLOOKUP($M129,Nov!$Q$22:$S$51,2,0)+VLOOKUP($M129,Dic!$Q$22:$S$51,2,0),0)</f>
        <v>0</v>
      </c>
      <c r="O129" s="9">
        <f>IFERROR(VLOOKUP($M129,Ene!$Q$22:$S$51,3,0)+VLOOKUP($M129,Feb!$Q$22:$S$51,3,0)+VLOOKUP($M129,Mar!$Q$22:$S$51,3,0)+VLOOKUP($M129,Abr!$Q$22:$S$51,3,0)+VLOOKUP($M129,May!$Q$22:$S$51,3,0)+VLOOKUP($M129,Jun!$Q$22:$S$51,3,0)+VLOOKUP($M129,Jul!$Q$22:$S$51,3,0)+VLOOKUP($M129,Ago!$Q$22:$S$51,3,0)+VLOOKUP($M129,Sept!$Q$22:$S$51,3,0)+VLOOKUP($M129,Oct!$Q$22:$S$51,3,0)+VLOOKUP($M129,Nov!$Q$22:$S$51,3,0)+VLOOKUP($M129,Dic!$Q$22:$S$51,3,0),0)</f>
        <v>0</v>
      </c>
    </row>
    <row r="130" spans="2:15" ht="15.5">
      <c r="B130" s="197">
        <f>+Config!J30</f>
        <v>22</v>
      </c>
      <c r="C130" s="8">
        <f>IFERROR(VLOOKUP($B130,Ene!$U$22:$W$51,2,0)+VLOOKUP($B130,Feb!$U$22:$W$51,2,0)+VLOOKUP($B130,Mar!$U$22:$W$51,2,0)+VLOOKUP($B130,Abr!$U$22:$W$51,2,0)+VLOOKUP($B130,May!$U$22:$W$51,2,0)+VLOOKUP($B130,Jun!$U$22:$W$51,2,0)+VLOOKUP($B130,Jul!$U$22:$W$51,2,0)+VLOOKUP($B130,Ago!$U$22:$W$51,2,0)+VLOOKUP($B130,Sept!$U$22:$W$51,2,0)+VLOOKUP($B130,Oct!$U$22:$W$51,2,0)+VLOOKUP($B130,Nov!$U$22:$W$51,2,0)+VLOOKUP($B130,Dic!$U$22:$W$51,2,0),0)</f>
        <v>0</v>
      </c>
      <c r="D130" s="9">
        <f>IFERROR(VLOOKUP($B130,Ene!$U$22:$W$51,3,0)+VLOOKUP($B130,Feb!$U$22:$W$51,3,0)+VLOOKUP($B130,Mar!$U$22:$W$51,3,0)+VLOOKUP($B130,Abr!$U$22:$W$51,3,0)+VLOOKUP($B130,May!$U$22:$W$51,3,0)+VLOOKUP($B130,Jun!$U$22:$W$51,3,0)+VLOOKUP($B130,Jul!$U$22:$W$51,3,0)+VLOOKUP($B130,Ago!$U$22:$W$51,3,0)+VLOOKUP($B130,Sept!$U$22:$W$51,3,0)+VLOOKUP($B130,Oct!$U$22:$W$51,3,0)+VLOOKUP($B130,Nov!$U$22:$W$51,3,0)+VLOOKUP($B130,Dic!$U$22:$W$51,3,0),0)</f>
        <v>0</v>
      </c>
      <c r="E130" s="102"/>
      <c r="F130" s="102"/>
      <c r="G130" s="102"/>
      <c r="H130" s="102"/>
      <c r="I130" s="102"/>
      <c r="J130" s="102"/>
      <c r="K130" s="102"/>
      <c r="L130" s="102"/>
      <c r="M130" s="197">
        <f>+Config!H30</f>
        <v>22</v>
      </c>
      <c r="N130" s="8">
        <f>IFERROR(VLOOKUP($M130,Ene!$Q$22:$S$51,2,0)+VLOOKUP($M130,Feb!$Q$22:$S$51,2,0)+VLOOKUP($M130,Mar!$Q$22:$S$51,2,0)+VLOOKUP($M130,Abr!$Q$22:$S$51,2,0)+VLOOKUP($M130,May!$Q$22:$S$51,2,0)+VLOOKUP($M130,Jun!$Q$22:$S$51,2,0)+VLOOKUP($M130,Jul!$Q$22:$S$51,2,0)+VLOOKUP($M130,Ago!$Q$22:$S$51,2,0)+VLOOKUP($M130,Sept!$Q$22:$S$51,2,0)+VLOOKUP($M130,Oct!$Q$22:$S$51,2,0)+VLOOKUP($M130,Nov!$Q$22:$S$51,2,0)+VLOOKUP($M130,Dic!$Q$22:$S$51,2,0),0)</f>
        <v>0</v>
      </c>
      <c r="O130" s="9">
        <f>IFERROR(VLOOKUP($M130,Ene!$Q$22:$S$51,3,0)+VLOOKUP($M130,Feb!$Q$22:$S$51,3,0)+VLOOKUP($M130,Mar!$Q$22:$S$51,3,0)+VLOOKUP($M130,Abr!$Q$22:$S$51,3,0)+VLOOKUP($M130,May!$Q$22:$S$51,3,0)+VLOOKUP($M130,Jun!$Q$22:$S$51,3,0)+VLOOKUP($M130,Jul!$Q$22:$S$51,3,0)+VLOOKUP($M130,Ago!$Q$22:$S$51,3,0)+VLOOKUP($M130,Sept!$Q$22:$S$51,3,0)+VLOOKUP($M130,Oct!$Q$22:$S$51,3,0)+VLOOKUP($M130,Nov!$Q$22:$S$51,3,0)+VLOOKUP($M130,Dic!$Q$22:$S$51,3,0),0)</f>
        <v>0</v>
      </c>
    </row>
    <row r="131" spans="2:15" ht="15.5">
      <c r="B131" s="197">
        <f>+Config!J31</f>
        <v>23</v>
      </c>
      <c r="C131" s="8">
        <f>IFERROR(VLOOKUP($B131,Ene!$U$22:$W$51,2,0)+VLOOKUP($B131,Feb!$U$22:$W$51,2,0)+VLOOKUP($B131,Mar!$U$22:$W$51,2,0)+VLOOKUP($B131,Abr!$U$22:$W$51,2,0)+VLOOKUP($B131,May!$U$22:$W$51,2,0)+VLOOKUP($B131,Jun!$U$22:$W$51,2,0)+VLOOKUP($B131,Jul!$U$22:$W$51,2,0)+VLOOKUP($B131,Ago!$U$22:$W$51,2,0)+VLOOKUP($B131,Sept!$U$22:$W$51,2,0)+VLOOKUP($B131,Oct!$U$22:$W$51,2,0)+VLOOKUP($B131,Nov!$U$22:$W$51,2,0)+VLOOKUP($B131,Dic!$U$22:$W$51,2,0),0)</f>
        <v>0</v>
      </c>
      <c r="D131" s="9">
        <f>IFERROR(VLOOKUP($B131,Ene!$U$22:$W$51,3,0)+VLOOKUP($B131,Feb!$U$22:$W$51,3,0)+VLOOKUP($B131,Mar!$U$22:$W$51,3,0)+VLOOKUP($B131,Abr!$U$22:$W$51,3,0)+VLOOKUP($B131,May!$U$22:$W$51,3,0)+VLOOKUP($B131,Jun!$U$22:$W$51,3,0)+VLOOKUP($B131,Jul!$U$22:$W$51,3,0)+VLOOKUP($B131,Ago!$U$22:$W$51,3,0)+VLOOKUP($B131,Sept!$U$22:$W$51,3,0)+VLOOKUP($B131,Oct!$U$22:$W$51,3,0)+VLOOKUP($B131,Nov!$U$22:$W$51,3,0)+VLOOKUP($B131,Dic!$U$22:$W$51,3,0),0)</f>
        <v>0</v>
      </c>
      <c r="E131" s="102"/>
      <c r="F131" s="102"/>
      <c r="G131" s="102"/>
      <c r="H131" s="102"/>
      <c r="I131" s="102"/>
      <c r="J131" s="102"/>
      <c r="K131" s="102"/>
      <c r="L131" s="102"/>
      <c r="M131" s="197">
        <f>+Config!H31</f>
        <v>23</v>
      </c>
      <c r="N131" s="8">
        <f>IFERROR(VLOOKUP($M131,Ene!$Q$22:$S$51,2,0)+VLOOKUP($M131,Feb!$Q$22:$S$51,2,0)+VLOOKUP($M131,Mar!$Q$22:$S$51,2,0)+VLOOKUP($M131,Abr!$Q$22:$S$51,2,0)+VLOOKUP($M131,May!$Q$22:$S$51,2,0)+VLOOKUP($M131,Jun!$Q$22:$S$51,2,0)+VLOOKUP($M131,Jul!$Q$22:$S$51,2,0)+VLOOKUP($M131,Ago!$Q$22:$S$51,2,0)+VLOOKUP($M131,Sept!$Q$22:$S$51,2,0)+VLOOKUP($M131,Oct!$Q$22:$S$51,2,0)+VLOOKUP($M131,Nov!$Q$22:$S$51,2,0)+VLOOKUP($M131,Dic!$Q$22:$S$51,2,0),0)</f>
        <v>0</v>
      </c>
      <c r="O131" s="9">
        <f>IFERROR(VLOOKUP($M131,Ene!$Q$22:$S$51,3,0)+VLOOKUP($M131,Feb!$Q$22:$S$51,3,0)+VLOOKUP($M131,Mar!$Q$22:$S$51,3,0)+VLOOKUP($M131,Abr!$Q$22:$S$51,3,0)+VLOOKUP($M131,May!$Q$22:$S$51,3,0)+VLOOKUP($M131,Jun!$Q$22:$S$51,3,0)+VLOOKUP($M131,Jul!$Q$22:$S$51,3,0)+VLOOKUP($M131,Ago!$Q$22:$S$51,3,0)+VLOOKUP($M131,Sept!$Q$22:$S$51,3,0)+VLOOKUP($M131,Oct!$Q$22:$S$51,3,0)+VLOOKUP($M131,Nov!$Q$22:$S$51,3,0)+VLOOKUP($M131,Dic!$Q$22:$S$51,3,0),0)</f>
        <v>0</v>
      </c>
    </row>
    <row r="132" spans="2:15" ht="15.5">
      <c r="B132" s="197">
        <f>+Config!J32</f>
        <v>24</v>
      </c>
      <c r="C132" s="8">
        <f>IFERROR(VLOOKUP($B132,Ene!$U$22:$W$51,2,0)+VLOOKUP($B132,Feb!$U$22:$W$51,2,0)+VLOOKUP($B132,Mar!$U$22:$W$51,2,0)+VLOOKUP($B132,Abr!$U$22:$W$51,2,0)+VLOOKUP($B132,May!$U$22:$W$51,2,0)+VLOOKUP($B132,Jun!$U$22:$W$51,2,0)+VLOOKUP($B132,Jul!$U$22:$W$51,2,0)+VLOOKUP($B132,Ago!$U$22:$W$51,2,0)+VLOOKUP($B132,Sept!$U$22:$W$51,2,0)+VLOOKUP($B132,Oct!$U$22:$W$51,2,0)+VLOOKUP($B132,Nov!$U$22:$W$51,2,0)+VLOOKUP($B132,Dic!$U$22:$W$51,2,0),0)</f>
        <v>0</v>
      </c>
      <c r="D132" s="9">
        <f>IFERROR(VLOOKUP($B132,Ene!$U$22:$W$51,3,0)+VLOOKUP($B132,Feb!$U$22:$W$51,3,0)+VLOOKUP($B132,Mar!$U$22:$W$51,3,0)+VLOOKUP($B132,Abr!$U$22:$W$51,3,0)+VLOOKUP($B132,May!$U$22:$W$51,3,0)+VLOOKUP($B132,Jun!$U$22:$W$51,3,0)+VLOOKUP($B132,Jul!$U$22:$W$51,3,0)+VLOOKUP($B132,Ago!$U$22:$W$51,3,0)+VLOOKUP($B132,Sept!$U$22:$W$51,3,0)+VLOOKUP($B132,Oct!$U$22:$W$51,3,0)+VLOOKUP($B132,Nov!$U$22:$W$51,3,0)+VLOOKUP($B132,Dic!$U$22:$W$51,3,0),0)</f>
        <v>0</v>
      </c>
      <c r="E132" s="102"/>
      <c r="F132" s="102"/>
      <c r="G132" s="102"/>
      <c r="H132" s="102"/>
      <c r="I132" s="102"/>
      <c r="J132" s="102"/>
      <c r="K132" s="102"/>
      <c r="L132" s="102"/>
      <c r="M132" s="197">
        <f>+Config!H32</f>
        <v>24</v>
      </c>
      <c r="N132" s="8">
        <f>IFERROR(VLOOKUP($M132,Ene!$Q$22:$S$51,2,0)+VLOOKUP($M132,Feb!$Q$22:$S$51,2,0)+VLOOKUP($M132,Mar!$Q$22:$S$51,2,0)+VLOOKUP($M132,Abr!$Q$22:$S$51,2,0)+VLOOKUP($M132,May!$Q$22:$S$51,2,0)+VLOOKUP($M132,Jun!$Q$22:$S$51,2,0)+VLOOKUP($M132,Jul!$Q$22:$S$51,2,0)+VLOOKUP($M132,Ago!$Q$22:$S$51,2,0)+VLOOKUP($M132,Sept!$Q$22:$S$51,2,0)+VLOOKUP($M132,Oct!$Q$22:$S$51,2,0)+VLOOKUP($M132,Nov!$Q$22:$S$51,2,0)+VLOOKUP($M132,Dic!$Q$22:$S$51,2,0),0)</f>
        <v>0</v>
      </c>
      <c r="O132" s="9">
        <f>IFERROR(VLOOKUP($M132,Ene!$Q$22:$S$51,3,0)+VLOOKUP($M132,Feb!$Q$22:$S$51,3,0)+VLOOKUP($M132,Mar!$Q$22:$S$51,3,0)+VLOOKUP($M132,Abr!$Q$22:$S$51,3,0)+VLOOKUP($M132,May!$Q$22:$S$51,3,0)+VLOOKUP($M132,Jun!$Q$22:$S$51,3,0)+VLOOKUP($M132,Jul!$Q$22:$S$51,3,0)+VLOOKUP($M132,Ago!$Q$22:$S$51,3,0)+VLOOKUP($M132,Sept!$Q$22:$S$51,3,0)+VLOOKUP($M132,Oct!$Q$22:$S$51,3,0)+VLOOKUP($M132,Nov!$Q$22:$S$51,3,0)+VLOOKUP($M132,Dic!$Q$22:$S$51,3,0),0)</f>
        <v>0</v>
      </c>
    </row>
    <row r="133" spans="2:15" ht="15.5">
      <c r="B133" s="197">
        <f>+Config!J33</f>
        <v>25</v>
      </c>
      <c r="C133" s="8">
        <f>IFERROR(VLOOKUP($B133,Ene!$U$22:$W$51,2,0)+VLOOKUP($B133,Feb!$U$22:$W$51,2,0)+VLOOKUP($B133,Mar!$U$22:$W$51,2,0)+VLOOKUP($B133,Abr!$U$22:$W$51,2,0)+VLOOKUP($B133,May!$U$22:$W$51,2,0)+VLOOKUP($B133,Jun!$U$22:$W$51,2,0)+VLOOKUP($B133,Jul!$U$22:$W$51,2,0)+VLOOKUP($B133,Ago!$U$22:$W$51,2,0)+VLOOKUP($B133,Sept!$U$22:$W$51,2,0)+VLOOKUP($B133,Oct!$U$22:$W$51,2,0)+VLOOKUP($B133,Nov!$U$22:$W$51,2,0)+VLOOKUP($B133,Dic!$U$22:$W$51,2,0),0)</f>
        <v>0</v>
      </c>
      <c r="D133" s="9">
        <f>IFERROR(VLOOKUP($B133,Ene!$U$22:$W$51,3,0)+VLOOKUP($B133,Feb!$U$22:$W$51,3,0)+VLOOKUP($B133,Mar!$U$22:$W$51,3,0)+VLOOKUP($B133,Abr!$U$22:$W$51,3,0)+VLOOKUP($B133,May!$U$22:$W$51,3,0)+VLOOKUP($B133,Jun!$U$22:$W$51,3,0)+VLOOKUP($B133,Jul!$U$22:$W$51,3,0)+VLOOKUP($B133,Ago!$U$22:$W$51,3,0)+VLOOKUP($B133,Sept!$U$22:$W$51,3,0)+VLOOKUP($B133,Oct!$U$22:$W$51,3,0)+VLOOKUP($B133,Nov!$U$22:$W$51,3,0)+VLOOKUP($B133,Dic!$U$22:$W$51,3,0),0)</f>
        <v>0</v>
      </c>
      <c r="E133" s="102"/>
      <c r="F133" s="102"/>
      <c r="G133" s="102"/>
      <c r="H133" s="102"/>
      <c r="I133" s="102"/>
      <c r="J133" s="102"/>
      <c r="K133" s="102"/>
      <c r="L133" s="102"/>
      <c r="M133" s="197">
        <f>+Config!H33</f>
        <v>25</v>
      </c>
      <c r="N133" s="8">
        <f>IFERROR(VLOOKUP($M133,Ene!$Q$22:$S$51,2,0)+VLOOKUP($M133,Feb!$Q$22:$S$51,2,0)+VLOOKUP($M133,Mar!$Q$22:$S$51,2,0)+VLOOKUP($M133,Abr!$Q$22:$S$51,2,0)+VLOOKUP($M133,May!$Q$22:$S$51,2,0)+VLOOKUP($M133,Jun!$Q$22:$S$51,2,0)+VLOOKUP($M133,Jul!$Q$22:$S$51,2,0)+VLOOKUP($M133,Ago!$Q$22:$S$51,2,0)+VLOOKUP($M133,Sept!$Q$22:$S$51,2,0)+VLOOKUP($M133,Oct!$Q$22:$S$51,2,0)+VLOOKUP($M133,Nov!$Q$22:$S$51,2,0)+VLOOKUP($M133,Dic!$Q$22:$S$51,2,0),0)</f>
        <v>0</v>
      </c>
      <c r="O133" s="9">
        <f>IFERROR(VLOOKUP($M133,Ene!$Q$22:$S$51,3,0)+VLOOKUP($M133,Feb!$Q$22:$S$51,3,0)+VLOOKUP($M133,Mar!$Q$22:$S$51,3,0)+VLOOKUP($M133,Abr!$Q$22:$S$51,3,0)+VLOOKUP($M133,May!$Q$22:$S$51,3,0)+VLOOKUP($M133,Jun!$Q$22:$S$51,3,0)+VLOOKUP($M133,Jul!$Q$22:$S$51,3,0)+VLOOKUP($M133,Ago!$Q$22:$S$51,3,0)+VLOOKUP($M133,Sept!$Q$22:$S$51,3,0)+VLOOKUP($M133,Oct!$Q$22:$S$51,3,0)+VLOOKUP($M133,Nov!$Q$22:$S$51,3,0)+VLOOKUP($M133,Dic!$Q$22:$S$51,3,0),0)</f>
        <v>0</v>
      </c>
    </row>
    <row r="134" spans="2:15" ht="15.5">
      <c r="B134" s="197">
        <f>+Config!J34</f>
        <v>26</v>
      </c>
      <c r="C134" s="8">
        <f>IFERROR(VLOOKUP($B134,Ene!$U$22:$W$51,2,0)+VLOOKUP($B134,Feb!$U$22:$W$51,2,0)+VLOOKUP($B134,Mar!$U$22:$W$51,2,0)+VLOOKUP($B134,Abr!$U$22:$W$51,2,0)+VLOOKUP($B134,May!$U$22:$W$51,2,0)+VLOOKUP($B134,Jun!$U$22:$W$51,2,0)+VLOOKUP($B134,Jul!$U$22:$W$51,2,0)+VLOOKUP($B134,Ago!$U$22:$W$51,2,0)+VLOOKUP($B134,Sept!$U$22:$W$51,2,0)+VLOOKUP($B134,Oct!$U$22:$W$51,2,0)+VLOOKUP($B134,Nov!$U$22:$W$51,2,0)+VLOOKUP($B134,Dic!$U$22:$W$51,2,0),0)</f>
        <v>0</v>
      </c>
      <c r="D134" s="9">
        <f>IFERROR(VLOOKUP($B134,Ene!$U$22:$W$51,3,0)+VLOOKUP($B134,Feb!$U$22:$W$51,3,0)+VLOOKUP($B134,Mar!$U$22:$W$51,3,0)+VLOOKUP($B134,Abr!$U$22:$W$51,3,0)+VLOOKUP($B134,May!$U$22:$W$51,3,0)+VLOOKUP($B134,Jun!$U$22:$W$51,3,0)+VLOOKUP($B134,Jul!$U$22:$W$51,3,0)+VLOOKUP($B134,Ago!$U$22:$W$51,3,0)+VLOOKUP($B134,Sept!$U$22:$W$51,3,0)+VLOOKUP($B134,Oct!$U$22:$W$51,3,0)+VLOOKUP($B134,Nov!$U$22:$W$51,3,0)+VLOOKUP($B134,Dic!$U$22:$W$51,3,0),0)</f>
        <v>0</v>
      </c>
      <c r="E134" s="102"/>
      <c r="F134" s="102"/>
      <c r="G134" s="102"/>
      <c r="H134" s="102"/>
      <c r="I134" s="102"/>
      <c r="J134" s="102"/>
      <c r="K134" s="102"/>
      <c r="L134" s="102"/>
      <c r="M134" s="197">
        <f>+Config!H34</f>
        <v>26</v>
      </c>
      <c r="N134" s="8">
        <f>IFERROR(VLOOKUP($M134,Ene!$Q$22:$S$51,2,0)+VLOOKUP($M134,Feb!$Q$22:$S$51,2,0)+VLOOKUP($M134,Mar!$Q$22:$S$51,2,0)+VLOOKUP($M134,Abr!$Q$22:$S$51,2,0)+VLOOKUP($M134,May!$Q$22:$S$51,2,0)+VLOOKUP($M134,Jun!$Q$22:$S$51,2,0)+VLOOKUP($M134,Jul!$Q$22:$S$51,2,0)+VLOOKUP($M134,Ago!$Q$22:$S$51,2,0)+VLOOKUP($M134,Sept!$Q$22:$S$51,2,0)+VLOOKUP($M134,Oct!$Q$22:$S$51,2,0)+VLOOKUP($M134,Nov!$Q$22:$S$51,2,0)+VLOOKUP($M134,Dic!$Q$22:$S$51,2,0),0)</f>
        <v>0</v>
      </c>
      <c r="O134" s="9">
        <f>IFERROR(VLOOKUP($M134,Ene!$Q$22:$S$51,3,0)+VLOOKUP($M134,Feb!$Q$22:$S$51,3,0)+VLOOKUP($M134,Mar!$Q$22:$S$51,3,0)+VLOOKUP($M134,Abr!$Q$22:$S$51,3,0)+VLOOKUP($M134,May!$Q$22:$S$51,3,0)+VLOOKUP($M134,Jun!$Q$22:$S$51,3,0)+VLOOKUP($M134,Jul!$Q$22:$S$51,3,0)+VLOOKUP($M134,Ago!$Q$22:$S$51,3,0)+VLOOKUP($M134,Sept!$Q$22:$S$51,3,0)+VLOOKUP($M134,Oct!$Q$22:$S$51,3,0)+VLOOKUP($M134,Nov!$Q$22:$S$51,3,0)+VLOOKUP($M134,Dic!$Q$22:$S$51,3,0),0)</f>
        <v>0</v>
      </c>
    </row>
    <row r="135" spans="2:15" ht="15.5">
      <c r="B135" s="197">
        <f>+Config!J35</f>
        <v>27</v>
      </c>
      <c r="C135" s="8">
        <f>IFERROR(VLOOKUP($B135,Ene!$U$22:$W$51,2,0)+VLOOKUP($B135,Feb!$U$22:$W$51,2,0)+VLOOKUP($B135,Mar!$U$22:$W$51,2,0)+VLOOKUP($B135,Abr!$U$22:$W$51,2,0)+VLOOKUP($B135,May!$U$22:$W$51,2,0)+VLOOKUP($B135,Jun!$U$22:$W$51,2,0)+VLOOKUP($B135,Jul!$U$22:$W$51,2,0)+VLOOKUP($B135,Ago!$U$22:$W$51,2,0)+VLOOKUP($B135,Sept!$U$22:$W$51,2,0)+VLOOKUP($B135,Oct!$U$22:$W$51,2,0)+VLOOKUP($B135,Nov!$U$22:$W$51,2,0)+VLOOKUP($B135,Dic!$U$22:$W$51,2,0),0)</f>
        <v>0</v>
      </c>
      <c r="D135" s="9">
        <f>IFERROR(VLOOKUP($B135,Ene!$U$22:$W$51,3,0)+VLOOKUP($B135,Feb!$U$22:$W$51,3,0)+VLOOKUP($B135,Mar!$U$22:$W$51,3,0)+VLOOKUP($B135,Abr!$U$22:$W$51,3,0)+VLOOKUP($B135,May!$U$22:$W$51,3,0)+VLOOKUP($B135,Jun!$U$22:$W$51,3,0)+VLOOKUP($B135,Jul!$U$22:$W$51,3,0)+VLOOKUP($B135,Ago!$U$22:$W$51,3,0)+VLOOKUP($B135,Sept!$U$22:$W$51,3,0)+VLOOKUP($B135,Oct!$U$22:$W$51,3,0)+VLOOKUP($B135,Nov!$U$22:$W$51,3,0)+VLOOKUP($B135,Dic!$U$22:$W$51,3,0),0)</f>
        <v>0</v>
      </c>
      <c r="E135" s="102"/>
      <c r="F135" s="102"/>
      <c r="G135" s="102"/>
      <c r="H135" s="102"/>
      <c r="I135" s="102"/>
      <c r="J135" s="102"/>
      <c r="K135" s="102"/>
      <c r="L135" s="102"/>
      <c r="M135" s="197">
        <f>+Config!H35</f>
        <v>27</v>
      </c>
      <c r="N135" s="8">
        <f>IFERROR(VLOOKUP($M135,Ene!$Q$22:$S$51,2,0)+VLOOKUP($M135,Feb!$Q$22:$S$51,2,0)+VLOOKUP($M135,Mar!$Q$22:$S$51,2,0)+VLOOKUP($M135,Abr!$Q$22:$S$51,2,0)+VLOOKUP($M135,May!$Q$22:$S$51,2,0)+VLOOKUP($M135,Jun!$Q$22:$S$51,2,0)+VLOOKUP($M135,Jul!$Q$22:$S$51,2,0)+VLOOKUP($M135,Ago!$Q$22:$S$51,2,0)+VLOOKUP($M135,Sept!$Q$22:$S$51,2,0)+VLOOKUP($M135,Oct!$Q$22:$S$51,2,0)+VLOOKUP($M135,Nov!$Q$22:$S$51,2,0)+VLOOKUP($M135,Dic!$Q$22:$S$51,2,0),0)</f>
        <v>0</v>
      </c>
      <c r="O135" s="9">
        <f>IFERROR(VLOOKUP($M135,Ene!$Q$22:$S$51,3,0)+VLOOKUP($M135,Feb!$Q$22:$S$51,3,0)+VLOOKUP($M135,Mar!$Q$22:$S$51,3,0)+VLOOKUP($M135,Abr!$Q$22:$S$51,3,0)+VLOOKUP($M135,May!$Q$22:$S$51,3,0)+VLOOKUP($M135,Jun!$Q$22:$S$51,3,0)+VLOOKUP($M135,Jul!$Q$22:$S$51,3,0)+VLOOKUP($M135,Ago!$Q$22:$S$51,3,0)+VLOOKUP($M135,Sept!$Q$22:$S$51,3,0)+VLOOKUP($M135,Oct!$Q$22:$S$51,3,0)+VLOOKUP($M135,Nov!$Q$22:$S$51,3,0)+VLOOKUP($M135,Dic!$Q$22:$S$51,3,0),0)</f>
        <v>0</v>
      </c>
    </row>
    <row r="136" spans="2:15" ht="15.5">
      <c r="B136" s="197">
        <f>+Config!J36</f>
        <v>28</v>
      </c>
      <c r="C136" s="8">
        <f>IFERROR(VLOOKUP($B136,Ene!$U$22:$W$51,2,0)+VLOOKUP($B136,Feb!$U$22:$W$51,2,0)+VLOOKUP($B136,Mar!$U$22:$W$51,2,0)+VLOOKUP($B136,Abr!$U$22:$W$51,2,0)+VLOOKUP($B136,May!$U$22:$W$51,2,0)+VLOOKUP($B136,Jun!$U$22:$W$51,2,0)+VLOOKUP($B136,Jul!$U$22:$W$51,2,0)+VLOOKUP($B136,Ago!$U$22:$W$51,2,0)+VLOOKUP($B136,Sept!$U$22:$W$51,2,0)+VLOOKUP($B136,Oct!$U$22:$W$51,2,0)+VLOOKUP($B136,Nov!$U$22:$W$51,2,0)+VLOOKUP($B136,Dic!$U$22:$W$51,2,0),0)</f>
        <v>0</v>
      </c>
      <c r="D136" s="9">
        <f>IFERROR(VLOOKUP($B136,Ene!$U$22:$W$51,3,0)+VLOOKUP($B136,Feb!$U$22:$W$51,3,0)+VLOOKUP($B136,Mar!$U$22:$W$51,3,0)+VLOOKUP($B136,Abr!$U$22:$W$51,3,0)+VLOOKUP($B136,May!$U$22:$W$51,3,0)+VLOOKUP($B136,Jun!$U$22:$W$51,3,0)+VLOOKUP($B136,Jul!$U$22:$W$51,3,0)+VLOOKUP($B136,Ago!$U$22:$W$51,3,0)+VLOOKUP($B136,Sept!$U$22:$W$51,3,0)+VLOOKUP($B136,Oct!$U$22:$W$51,3,0)+VLOOKUP($B136,Nov!$U$22:$W$51,3,0)+VLOOKUP($B136,Dic!$U$22:$W$51,3,0),0)</f>
        <v>0</v>
      </c>
      <c r="E136" s="102"/>
      <c r="F136" s="102"/>
      <c r="G136" s="102"/>
      <c r="H136" s="102"/>
      <c r="I136" s="102"/>
      <c r="J136" s="102"/>
      <c r="K136" s="102"/>
      <c r="L136" s="102"/>
      <c r="M136" s="197">
        <f>+Config!H36</f>
        <v>28</v>
      </c>
      <c r="N136" s="8">
        <f>IFERROR(VLOOKUP($M136,Ene!$Q$22:$S$51,2,0)+VLOOKUP($M136,Feb!$Q$22:$S$51,2,0)+VLOOKUP($M136,Mar!$Q$22:$S$51,2,0)+VLOOKUP($M136,Abr!$Q$22:$S$51,2,0)+VLOOKUP($M136,May!$Q$22:$S$51,2,0)+VLOOKUP($M136,Jun!$Q$22:$S$51,2,0)+VLOOKUP($M136,Jul!$Q$22:$S$51,2,0)+VLOOKUP($M136,Ago!$Q$22:$S$51,2,0)+VLOOKUP($M136,Sept!$Q$22:$S$51,2,0)+VLOOKUP($M136,Oct!$Q$22:$S$51,2,0)+VLOOKUP($M136,Nov!$Q$22:$S$51,2,0)+VLOOKUP($M136,Dic!$Q$22:$S$51,2,0),0)</f>
        <v>0</v>
      </c>
      <c r="O136" s="9">
        <f>IFERROR(VLOOKUP($M136,Ene!$Q$22:$S$51,3,0)+VLOOKUP($M136,Feb!$Q$22:$S$51,3,0)+VLOOKUP($M136,Mar!$Q$22:$S$51,3,0)+VLOOKUP($M136,Abr!$Q$22:$S$51,3,0)+VLOOKUP($M136,May!$Q$22:$S$51,3,0)+VLOOKUP($M136,Jun!$Q$22:$S$51,3,0)+VLOOKUP($M136,Jul!$Q$22:$S$51,3,0)+VLOOKUP($M136,Ago!$Q$22:$S$51,3,0)+VLOOKUP($M136,Sept!$Q$22:$S$51,3,0)+VLOOKUP($M136,Oct!$Q$22:$S$51,3,0)+VLOOKUP($M136,Nov!$Q$22:$S$51,3,0)+VLOOKUP($M136,Dic!$Q$22:$S$51,3,0),0)</f>
        <v>0</v>
      </c>
    </row>
    <row r="137" spans="2:15" ht="15.5">
      <c r="B137" s="197">
        <f>+Config!J37</f>
        <v>29</v>
      </c>
      <c r="C137" s="8">
        <f>IFERROR(VLOOKUP($B137,Ene!$U$22:$W$51,2,0)+VLOOKUP($B137,Feb!$U$22:$W$51,2,0)+VLOOKUP($B137,Mar!$U$22:$W$51,2,0)+VLOOKUP($B137,Abr!$U$22:$W$51,2,0)+VLOOKUP($B137,May!$U$22:$W$51,2,0)+VLOOKUP($B137,Jun!$U$22:$W$51,2,0)+VLOOKUP($B137,Jul!$U$22:$W$51,2,0)+VLOOKUP($B137,Ago!$U$22:$W$51,2,0)+VLOOKUP($B137,Sept!$U$22:$W$51,2,0)+VLOOKUP($B137,Oct!$U$22:$W$51,2,0)+VLOOKUP($B137,Nov!$U$22:$W$51,2,0)+VLOOKUP($B137,Dic!$U$22:$W$51,2,0),0)</f>
        <v>0</v>
      </c>
      <c r="D137" s="9">
        <f>IFERROR(VLOOKUP($B137,Ene!$U$22:$W$51,3,0)+VLOOKUP($B137,Feb!$U$22:$W$51,3,0)+VLOOKUP($B137,Mar!$U$22:$W$51,3,0)+VLOOKUP($B137,Abr!$U$22:$W$51,3,0)+VLOOKUP($B137,May!$U$22:$W$51,3,0)+VLOOKUP($B137,Jun!$U$22:$W$51,3,0)+VLOOKUP($B137,Jul!$U$22:$W$51,3,0)+VLOOKUP($B137,Ago!$U$22:$W$51,3,0)+VLOOKUP($B137,Sept!$U$22:$W$51,3,0)+VLOOKUP($B137,Oct!$U$22:$W$51,3,0)+VLOOKUP($B137,Nov!$U$22:$W$51,3,0)+VLOOKUP($B137,Dic!$U$22:$W$51,3,0),0)</f>
        <v>0</v>
      </c>
      <c r="E137" s="102"/>
      <c r="F137" s="102"/>
      <c r="G137" s="102"/>
      <c r="H137" s="102"/>
      <c r="I137" s="102"/>
      <c r="J137" s="102"/>
      <c r="K137" s="102"/>
      <c r="L137" s="102"/>
      <c r="M137" s="197">
        <f>+Config!H37</f>
        <v>29</v>
      </c>
      <c r="N137" s="8">
        <f>IFERROR(VLOOKUP($M137,Ene!$Q$22:$S$51,2,0)+VLOOKUP($M137,Feb!$Q$22:$S$51,2,0)+VLOOKUP($M137,Mar!$Q$22:$S$51,2,0)+VLOOKUP($M137,Abr!$Q$22:$S$51,2,0)+VLOOKUP($M137,May!$Q$22:$S$51,2,0)+VLOOKUP($M137,Jun!$Q$22:$S$51,2,0)+VLOOKUP($M137,Jul!$Q$22:$S$51,2,0)+VLOOKUP($M137,Ago!$Q$22:$S$51,2,0)+VLOOKUP($M137,Sept!$Q$22:$S$51,2,0)+VLOOKUP($M137,Oct!$Q$22:$S$51,2,0)+VLOOKUP($M137,Nov!$Q$22:$S$51,2,0)+VLOOKUP($M137,Dic!$Q$22:$S$51,2,0),0)</f>
        <v>0</v>
      </c>
      <c r="O137" s="9">
        <f>IFERROR(VLOOKUP($M137,Ene!$Q$22:$S$51,3,0)+VLOOKUP($M137,Feb!$Q$22:$S$51,3,0)+VLOOKUP($M137,Mar!$Q$22:$S$51,3,0)+VLOOKUP($M137,Abr!$Q$22:$S$51,3,0)+VLOOKUP($M137,May!$Q$22:$S$51,3,0)+VLOOKUP($M137,Jun!$Q$22:$S$51,3,0)+VLOOKUP($M137,Jul!$Q$22:$S$51,3,0)+VLOOKUP($M137,Ago!$Q$22:$S$51,3,0)+VLOOKUP($M137,Sept!$Q$22:$S$51,3,0)+VLOOKUP($M137,Oct!$Q$22:$S$51,3,0)+VLOOKUP($M137,Nov!$Q$22:$S$51,3,0)+VLOOKUP($M137,Dic!$Q$22:$S$51,3,0),0)</f>
        <v>0</v>
      </c>
    </row>
    <row r="138" spans="2:15" ht="16" thickBot="1">
      <c r="B138" s="197">
        <f>+Config!J38</f>
        <v>30</v>
      </c>
      <c r="C138" s="8">
        <f>IFERROR(VLOOKUP($B138,Ene!$U$22:$W$51,2,0)+VLOOKUP($B138,Feb!$U$22:$W$51,2,0)+VLOOKUP($B138,Mar!$U$22:$W$51,2,0)+VLOOKUP($B138,Abr!$U$22:$W$51,2,0)+VLOOKUP($B138,May!$U$22:$W$51,2,0)+VLOOKUP($B138,Jun!$U$22:$W$51,2,0)+VLOOKUP($B138,Jul!$U$22:$W$51,2,0)+VLOOKUP($B138,Ago!$U$22:$W$51,2,0)+VLOOKUP($B138,Sept!$U$22:$W$51,2,0)+VLOOKUP($B138,Oct!$U$22:$W$51,2,0)+VLOOKUP($B138,Nov!$U$22:$W$51,2,0)+VLOOKUP($B138,Dic!$U$22:$W$51,2,0),0)</f>
        <v>0</v>
      </c>
      <c r="D138" s="9">
        <f>IFERROR(VLOOKUP($B138,Ene!$U$22:$W$51,3,0)+VLOOKUP($B138,Feb!$U$22:$W$51,3,0)+VLOOKUP($B138,Mar!$U$22:$W$51,3,0)+VLOOKUP($B138,Abr!$U$22:$W$51,3,0)+VLOOKUP($B138,May!$U$22:$W$51,3,0)+VLOOKUP($B138,Jun!$U$22:$W$51,3,0)+VLOOKUP($B138,Jul!$U$22:$W$51,3,0)+VLOOKUP($B138,Ago!$U$22:$W$51,3,0)+VLOOKUP($B138,Sept!$U$22:$W$51,3,0)+VLOOKUP($B138,Oct!$U$22:$W$51,3,0)+VLOOKUP($B138,Nov!$U$22:$W$51,3,0)+VLOOKUP($B138,Dic!$U$22:$W$51,3,0),0)</f>
        <v>0</v>
      </c>
      <c r="E138" s="102"/>
      <c r="F138" s="102"/>
      <c r="G138" s="102"/>
      <c r="H138" s="102"/>
      <c r="I138" s="102"/>
      <c r="J138" s="102"/>
      <c r="K138" s="102"/>
      <c r="L138" s="102"/>
      <c r="M138" s="197">
        <f>+Config!H38</f>
        <v>30</v>
      </c>
      <c r="N138" s="8">
        <f>IFERROR(VLOOKUP($M138,Ene!$Q$22:$S$51,2,0)+VLOOKUP($M138,Feb!$Q$22:$S$51,2,0)+VLOOKUP($M138,Mar!$Q$22:$S$51,2,0)+VLOOKUP($M138,Abr!$Q$22:$S$51,2,0)+VLOOKUP($M138,May!$Q$22:$S$51,2,0)+VLOOKUP($M138,Jun!$Q$22:$S$51,2,0)+VLOOKUP($M138,Jul!$Q$22:$S$51,2,0)+VLOOKUP($M138,Ago!$Q$22:$S$51,2,0)+VLOOKUP($M138,Sept!$Q$22:$S$51,2,0)+VLOOKUP($M138,Oct!$Q$22:$S$51,2,0)+VLOOKUP($M138,Nov!$Q$22:$S$51,2,0)+VLOOKUP($M138,Dic!$Q$22:$S$51,2,0),0)</f>
        <v>0</v>
      </c>
      <c r="O138" s="9">
        <f>IFERROR(VLOOKUP($M138,Ene!$Q$22:$S$51,3,0)+VLOOKUP($M138,Feb!$Q$22:$S$51,3,0)+VLOOKUP($M138,Mar!$Q$22:$S$51,3,0)+VLOOKUP($M138,Abr!$Q$22:$S$51,3,0)+VLOOKUP($M138,May!$Q$22:$S$51,3,0)+VLOOKUP($M138,Jun!$Q$22:$S$51,3,0)+VLOOKUP($M138,Jul!$Q$22:$S$51,3,0)+VLOOKUP($M138,Ago!$Q$22:$S$51,3,0)+VLOOKUP($M138,Sept!$Q$22:$S$51,3,0)+VLOOKUP($M138,Oct!$Q$22:$S$51,3,0)+VLOOKUP($M138,Nov!$Q$22:$S$51,3,0)+VLOOKUP($M138,Dic!$Q$22:$S$51,3,0),0)</f>
        <v>0</v>
      </c>
    </row>
    <row r="139" spans="2:15" ht="13" thickBot="1">
      <c r="B139" s="207" t="s">
        <v>2</v>
      </c>
      <c r="C139" s="151">
        <f>SUM(C109:C138)</f>
        <v>13200</v>
      </c>
      <c r="D139" s="152">
        <f>SUM(D109:D138)</f>
        <v>14400</v>
      </c>
      <c r="E139" s="102"/>
      <c r="F139" s="102"/>
      <c r="G139" s="102"/>
      <c r="H139" s="102"/>
      <c r="I139" s="102"/>
      <c r="J139" s="102"/>
      <c r="K139" s="102"/>
      <c r="L139" s="102"/>
      <c r="M139" s="207" t="s">
        <v>2</v>
      </c>
      <c r="N139" s="151">
        <f>SUM(N109:N138)</f>
        <v>6600</v>
      </c>
      <c r="O139" s="152">
        <f>SUM(O109:O138)</f>
        <v>9000</v>
      </c>
    </row>
  </sheetData>
  <mergeCells count="14">
    <mergeCell ref="B107:D107"/>
    <mergeCell ref="M107:O107"/>
    <mergeCell ref="M26:R26"/>
    <mergeCell ref="B71:D71"/>
    <mergeCell ref="M71:O71"/>
    <mergeCell ref="M9:O9"/>
    <mergeCell ref="B18:D18"/>
    <mergeCell ref="B19:D21"/>
    <mergeCell ref="B25:D25"/>
    <mergeCell ref="B8:D8"/>
    <mergeCell ref="B9:D11"/>
    <mergeCell ref="B13:D13"/>
    <mergeCell ref="B14:D16"/>
    <mergeCell ref="G14:G15"/>
  </mergeCells>
  <conditionalFormatting sqref="B73:B102">
    <cfRule type="duplicateValues" dxfId="14" priority="165"/>
  </conditionalFormatting>
  <conditionalFormatting sqref="B109:B138">
    <cfRule type="duplicateValues" dxfId="13" priority="166"/>
  </conditionalFormatting>
  <conditionalFormatting sqref="M18:M19 N17">
    <cfRule type="duplicateValues" dxfId="12" priority="26"/>
  </conditionalFormatting>
  <conditionalFormatting sqref="M73:M102">
    <cfRule type="duplicateValues" dxfId="11" priority="163"/>
  </conditionalFormatting>
  <conditionalFormatting sqref="M109:M138">
    <cfRule type="duplicateValues" dxfId="10" priority="168"/>
  </conditionalFormatting>
  <conditionalFormatting sqref="N28:N39 L40:L63">
    <cfRule type="top10" dxfId="9" priority="9" bottom="1" rank="1"/>
    <cfRule type="top10" dxfId="8" priority="10" rank="1"/>
  </conditionalFormatting>
  <conditionalFormatting sqref="O28:O39 M40:M63">
    <cfRule type="top10" dxfId="7" priority="8" bottom="1" rank="1"/>
    <cfRule type="top10" dxfId="6" priority="13" rank="1"/>
  </conditionalFormatting>
  <conditionalFormatting sqref="P28:P39 N40:N63">
    <cfRule type="top10" dxfId="5" priority="7" bottom="1" rank="1"/>
    <cfRule type="top10" dxfId="4" priority="12" rank="1"/>
  </conditionalFormatting>
  <conditionalFormatting sqref="Q28:Q39 O40:O63">
    <cfRule type="top10" dxfId="3" priority="5" rank="1"/>
    <cfRule type="top10" dxfId="2" priority="6" bottom="1" rank="1"/>
  </conditionalFormatting>
  <conditionalFormatting sqref="R28:R39 P40:P63">
    <cfRule type="top10" dxfId="1" priority="4" bottom="1" rank="1"/>
    <cfRule type="top10" dxfId="0" priority="11" rank="1"/>
  </conditionalFormatting>
  <pageMargins left="0.7" right="0.7" top="0.75" bottom="0.75" header="0.3" footer="0.3"/>
  <pageSetup orientation="portrait" horizontalDpi="360" verticalDpi="36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outlinePr summaryBelow="0" summaryRight="0"/>
  </sheetPr>
  <dimension ref="B2:I40"/>
  <sheetViews>
    <sheetView showGridLines="0" topLeftCell="A2" zoomScaleNormal="100" workbookViewId="0">
      <selection activeCell="G35" sqref="G35"/>
    </sheetView>
  </sheetViews>
  <sheetFormatPr baseColWidth="10" defaultColWidth="12.54296875" defaultRowHeight="15.5"/>
  <cols>
    <col min="1" max="1" width="2.54296875" style="18" customWidth="1"/>
    <col min="2" max="2" width="3.453125" style="18" bestFit="1" customWidth="1"/>
    <col min="3" max="3" width="20.54296875" style="18" customWidth="1"/>
    <col min="4" max="4" width="16.453125" style="18" customWidth="1"/>
    <col min="5" max="6" width="25.453125" style="18" customWidth="1"/>
    <col min="7" max="7" width="28.453125" style="18" customWidth="1"/>
    <col min="8" max="9" width="25.453125" style="18" customWidth="1"/>
    <col min="10" max="17" width="7.81640625" style="18" customWidth="1"/>
    <col min="18" max="18" width="10.54296875" style="18" customWidth="1"/>
    <col min="19" max="16384" width="12.54296875" style="18"/>
  </cols>
  <sheetData>
    <row r="2" spans="2:4" ht="35">
      <c r="B2" s="80" t="s">
        <v>108</v>
      </c>
      <c r="C2" s="80"/>
      <c r="D2" s="80"/>
    </row>
    <row r="3" spans="2:4">
      <c r="B3" s="193" t="s">
        <v>151</v>
      </c>
      <c r="C3" s="82"/>
      <c r="D3" s="84"/>
    </row>
    <row r="4" spans="2:4">
      <c r="B4" s="83"/>
      <c r="C4" s="192"/>
      <c r="D4" s="83"/>
    </row>
    <row r="5" spans="2:4">
      <c r="B5" s="85"/>
      <c r="C5" s="182"/>
      <c r="D5" s="83"/>
    </row>
    <row r="6" spans="2:4">
      <c r="B6" s="85"/>
      <c r="C6" s="82"/>
      <c r="D6" s="82"/>
    </row>
    <row r="7" spans="2:4" s="79" customFormat="1">
      <c r="B7" s="77"/>
      <c r="C7" s="78"/>
      <c r="D7" s="76"/>
    </row>
    <row r="8" spans="2:4" s="79" customFormat="1">
      <c r="B8" s="77"/>
      <c r="C8" s="78"/>
      <c r="D8" s="76"/>
    </row>
    <row r="9" spans="2:4" ht="16" thickBot="1">
      <c r="B9" s="19"/>
      <c r="C9" s="19"/>
      <c r="D9" s="19"/>
    </row>
    <row r="10" spans="2:4">
      <c r="B10" s="316" t="s">
        <v>61</v>
      </c>
      <c r="C10" s="317"/>
      <c r="D10" s="318"/>
    </row>
    <row r="11" spans="2:4">
      <c r="B11" s="327">
        <f>COUNTIF(D25:D39,"&gt;0")</f>
        <v>3</v>
      </c>
      <c r="C11" s="328"/>
      <c r="D11" s="329"/>
    </row>
    <row r="12" spans="2:4" ht="16" thickBot="1">
      <c r="B12" s="330"/>
      <c r="C12" s="331"/>
      <c r="D12" s="332"/>
    </row>
    <row r="13" spans="2:4" ht="16" thickBot="1">
      <c r="B13" s="16"/>
      <c r="C13" s="16"/>
      <c r="D13" s="16"/>
    </row>
    <row r="14" spans="2:4">
      <c r="B14" s="316" t="s">
        <v>21</v>
      </c>
      <c r="C14" s="317"/>
      <c r="D14" s="318"/>
    </row>
    <row r="15" spans="2:4">
      <c r="B15" s="319">
        <f>SUM(D25:D39)</f>
        <v>37000</v>
      </c>
      <c r="C15" s="320"/>
      <c r="D15" s="321"/>
    </row>
    <row r="16" spans="2:4" ht="16" thickBot="1">
      <c r="B16" s="322"/>
      <c r="C16" s="323"/>
      <c r="D16" s="324"/>
    </row>
    <row r="18" spans="2:9">
      <c r="B18" s="316" t="s">
        <v>22</v>
      </c>
      <c r="C18" s="317"/>
      <c r="D18" s="318"/>
    </row>
    <row r="19" spans="2:9">
      <c r="B19" s="319">
        <f>SUM(E25:E39)</f>
        <v>10500</v>
      </c>
      <c r="C19" s="320"/>
      <c r="D19" s="321"/>
      <c r="H19" s="16"/>
      <c r="I19" s="16"/>
    </row>
    <row r="20" spans="2:9" ht="16" thickBot="1">
      <c r="B20" s="322"/>
      <c r="C20" s="323"/>
      <c r="D20" s="324"/>
      <c r="H20" s="16"/>
      <c r="I20" s="16"/>
    </row>
    <row r="23" spans="2:9" ht="16" thickBot="1"/>
    <row r="24" spans="2:9">
      <c r="B24" s="21" t="s">
        <v>3</v>
      </c>
      <c r="C24" s="22" t="s">
        <v>18</v>
      </c>
      <c r="D24" s="22" t="s">
        <v>19</v>
      </c>
      <c r="E24" s="22" t="s">
        <v>62</v>
      </c>
      <c r="F24" s="22" t="s">
        <v>23</v>
      </c>
      <c r="G24" s="22" t="s">
        <v>63</v>
      </c>
      <c r="H24" s="22" t="s">
        <v>24</v>
      </c>
      <c r="I24" s="23" t="s">
        <v>25</v>
      </c>
    </row>
    <row r="25" spans="2:9">
      <c r="B25" s="24">
        <v>1</v>
      </c>
      <c r="C25" s="25" t="s">
        <v>29</v>
      </c>
      <c r="D25" s="26">
        <v>15000</v>
      </c>
      <c r="E25" s="26">
        <v>4000</v>
      </c>
      <c r="F25" s="26">
        <f t="shared" ref="F25:F39" si="0">D25-E25</f>
        <v>11000</v>
      </c>
      <c r="G25" s="26">
        <v>1000</v>
      </c>
      <c r="H25" s="27">
        <f t="shared" ref="H25:H39" si="1">IF(G25&lt;&gt;0,D25/G25,0)</f>
        <v>15</v>
      </c>
      <c r="I25" s="28">
        <f t="shared" ref="I25:I39" si="2">IF(G25&lt;&gt;0,F25/G25,0)</f>
        <v>11</v>
      </c>
    </row>
    <row r="26" spans="2:9">
      <c r="B26" s="29">
        <v>2</v>
      </c>
      <c r="C26" s="13" t="s">
        <v>28</v>
      </c>
      <c r="D26" s="30">
        <v>10000</v>
      </c>
      <c r="E26" s="30">
        <v>1500</v>
      </c>
      <c r="F26" s="30">
        <f t="shared" si="0"/>
        <v>8500</v>
      </c>
      <c r="G26" s="30">
        <v>600</v>
      </c>
      <c r="H26" s="31">
        <f t="shared" si="1"/>
        <v>16.666666666666668</v>
      </c>
      <c r="I26" s="32">
        <f t="shared" si="2"/>
        <v>14.166666666666666</v>
      </c>
    </row>
    <row r="27" spans="2:9">
      <c r="B27" s="24">
        <v>3</v>
      </c>
      <c r="C27" s="33" t="s">
        <v>26</v>
      </c>
      <c r="D27" s="26">
        <v>12000</v>
      </c>
      <c r="E27" s="26">
        <v>5000</v>
      </c>
      <c r="F27" s="26">
        <f t="shared" si="0"/>
        <v>7000</v>
      </c>
      <c r="G27" s="26">
        <v>1000</v>
      </c>
      <c r="H27" s="27">
        <f t="shared" si="1"/>
        <v>12</v>
      </c>
      <c r="I27" s="28">
        <f t="shared" si="2"/>
        <v>7</v>
      </c>
    </row>
    <row r="28" spans="2:9">
      <c r="B28" s="29">
        <v>4</v>
      </c>
      <c r="C28" s="13"/>
      <c r="D28" s="30"/>
      <c r="E28" s="30"/>
      <c r="F28" s="30">
        <f t="shared" si="0"/>
        <v>0</v>
      </c>
      <c r="G28" s="30"/>
      <c r="H28" s="31">
        <f t="shared" si="1"/>
        <v>0</v>
      </c>
      <c r="I28" s="32">
        <f t="shared" si="2"/>
        <v>0</v>
      </c>
    </row>
    <row r="29" spans="2:9">
      <c r="B29" s="24">
        <v>5</v>
      </c>
      <c r="C29" s="25"/>
      <c r="D29" s="26"/>
      <c r="E29" s="26"/>
      <c r="F29" s="26">
        <f t="shared" si="0"/>
        <v>0</v>
      </c>
      <c r="G29" s="26"/>
      <c r="H29" s="27">
        <f t="shared" si="1"/>
        <v>0</v>
      </c>
      <c r="I29" s="28">
        <f t="shared" si="2"/>
        <v>0</v>
      </c>
    </row>
    <row r="30" spans="2:9">
      <c r="B30" s="29">
        <v>6</v>
      </c>
      <c r="C30" s="13"/>
      <c r="D30" s="30"/>
      <c r="E30" s="30"/>
      <c r="F30" s="30">
        <f t="shared" si="0"/>
        <v>0</v>
      </c>
      <c r="G30" s="30"/>
      <c r="H30" s="31">
        <f t="shared" si="1"/>
        <v>0</v>
      </c>
      <c r="I30" s="32">
        <f t="shared" si="2"/>
        <v>0</v>
      </c>
    </row>
    <row r="31" spans="2:9">
      <c r="B31" s="24">
        <v>7</v>
      </c>
      <c r="C31" s="25"/>
      <c r="D31" s="26"/>
      <c r="E31" s="26"/>
      <c r="F31" s="26">
        <f t="shared" si="0"/>
        <v>0</v>
      </c>
      <c r="G31" s="26"/>
      <c r="H31" s="27">
        <f t="shared" si="1"/>
        <v>0</v>
      </c>
      <c r="I31" s="28">
        <f t="shared" si="2"/>
        <v>0</v>
      </c>
    </row>
    <row r="32" spans="2:9">
      <c r="B32" s="29">
        <v>8</v>
      </c>
      <c r="C32" s="13"/>
      <c r="D32" s="30"/>
      <c r="E32" s="30"/>
      <c r="F32" s="30">
        <f t="shared" si="0"/>
        <v>0</v>
      </c>
      <c r="G32" s="30"/>
      <c r="H32" s="31">
        <f t="shared" si="1"/>
        <v>0</v>
      </c>
      <c r="I32" s="32">
        <f t="shared" si="2"/>
        <v>0</v>
      </c>
    </row>
    <row r="33" spans="2:9">
      <c r="B33" s="24">
        <v>9</v>
      </c>
      <c r="C33" s="25"/>
      <c r="D33" s="26"/>
      <c r="E33" s="26"/>
      <c r="F33" s="26">
        <f t="shared" si="0"/>
        <v>0</v>
      </c>
      <c r="G33" s="26"/>
      <c r="H33" s="27">
        <f t="shared" si="1"/>
        <v>0</v>
      </c>
      <c r="I33" s="28">
        <f t="shared" si="2"/>
        <v>0</v>
      </c>
    </row>
    <row r="34" spans="2:9">
      <c r="B34" s="29">
        <v>10</v>
      </c>
      <c r="C34" s="13"/>
      <c r="D34" s="30"/>
      <c r="E34" s="30"/>
      <c r="F34" s="30">
        <f t="shared" si="0"/>
        <v>0</v>
      </c>
      <c r="G34" s="30"/>
      <c r="H34" s="31">
        <f t="shared" si="1"/>
        <v>0</v>
      </c>
      <c r="I34" s="32">
        <f t="shared" si="2"/>
        <v>0</v>
      </c>
    </row>
    <row r="35" spans="2:9">
      <c r="B35" s="24">
        <v>11</v>
      </c>
      <c r="C35" s="25"/>
      <c r="D35" s="26"/>
      <c r="E35" s="26"/>
      <c r="F35" s="26">
        <f t="shared" si="0"/>
        <v>0</v>
      </c>
      <c r="G35" s="26"/>
      <c r="H35" s="27">
        <f t="shared" si="1"/>
        <v>0</v>
      </c>
      <c r="I35" s="28">
        <f t="shared" si="2"/>
        <v>0</v>
      </c>
    </row>
    <row r="36" spans="2:9">
      <c r="B36" s="29">
        <v>12</v>
      </c>
      <c r="C36" s="13"/>
      <c r="D36" s="30"/>
      <c r="E36" s="30"/>
      <c r="F36" s="30">
        <f t="shared" si="0"/>
        <v>0</v>
      </c>
      <c r="G36" s="30"/>
      <c r="H36" s="31">
        <f t="shared" si="1"/>
        <v>0</v>
      </c>
      <c r="I36" s="32">
        <f t="shared" si="2"/>
        <v>0</v>
      </c>
    </row>
    <row r="37" spans="2:9">
      <c r="B37" s="24">
        <v>13</v>
      </c>
      <c r="C37" s="25"/>
      <c r="D37" s="26"/>
      <c r="E37" s="26"/>
      <c r="F37" s="26">
        <f t="shared" si="0"/>
        <v>0</v>
      </c>
      <c r="G37" s="26"/>
      <c r="H37" s="27">
        <f t="shared" si="1"/>
        <v>0</v>
      </c>
      <c r="I37" s="28">
        <f t="shared" si="2"/>
        <v>0</v>
      </c>
    </row>
    <row r="38" spans="2:9">
      <c r="B38" s="29">
        <v>14</v>
      </c>
      <c r="C38" s="13"/>
      <c r="D38" s="30"/>
      <c r="E38" s="30"/>
      <c r="F38" s="30">
        <f t="shared" si="0"/>
        <v>0</v>
      </c>
      <c r="G38" s="30"/>
      <c r="H38" s="31">
        <f t="shared" si="1"/>
        <v>0</v>
      </c>
      <c r="I38" s="32">
        <f t="shared" si="2"/>
        <v>0</v>
      </c>
    </row>
    <row r="39" spans="2:9" ht="16" thickBot="1">
      <c r="B39" s="34">
        <v>15</v>
      </c>
      <c r="C39" s="35"/>
      <c r="D39" s="36"/>
      <c r="E39" s="36"/>
      <c r="F39" s="36">
        <f t="shared" si="0"/>
        <v>0</v>
      </c>
      <c r="G39" s="36"/>
      <c r="H39" s="37">
        <f t="shared" si="1"/>
        <v>0</v>
      </c>
      <c r="I39" s="38">
        <f t="shared" si="2"/>
        <v>0</v>
      </c>
    </row>
    <row r="40" spans="2:9" ht="16" thickBot="1">
      <c r="B40" s="325" t="s">
        <v>2</v>
      </c>
      <c r="C40" s="326"/>
      <c r="D40" s="14">
        <f t="shared" ref="D40:G40" si="3">SUM(D25:D39)</f>
        <v>37000</v>
      </c>
      <c r="E40" s="14">
        <f t="shared" si="3"/>
        <v>10500</v>
      </c>
      <c r="F40" s="14">
        <f t="shared" si="3"/>
        <v>26500</v>
      </c>
      <c r="G40" s="15">
        <f t="shared" si="3"/>
        <v>2600</v>
      </c>
      <c r="H40" s="39"/>
      <c r="I40" s="40"/>
    </row>
  </sheetData>
  <mergeCells count="7">
    <mergeCell ref="B18:D18"/>
    <mergeCell ref="B19:D20"/>
    <mergeCell ref="B40:C40"/>
    <mergeCell ref="B10:D10"/>
    <mergeCell ref="B11:D12"/>
    <mergeCell ref="B14:D14"/>
    <mergeCell ref="B15:D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outlinePr summaryBelow="0" summaryRight="0"/>
  </sheetPr>
  <dimension ref="B2:V386"/>
  <sheetViews>
    <sheetView showGridLines="0" topLeftCell="A2" zoomScale="80" zoomScaleNormal="80" workbookViewId="0">
      <selection activeCell="D18" sqref="D18"/>
    </sheetView>
  </sheetViews>
  <sheetFormatPr baseColWidth="10" defaultColWidth="12.54296875" defaultRowHeight="15.75" customHeight="1"/>
  <cols>
    <col min="1" max="1" width="2.54296875" style="57" customWidth="1"/>
    <col min="2" max="2" width="7.453125" style="57" customWidth="1"/>
    <col min="3" max="3" width="15.1796875" style="57" customWidth="1"/>
    <col min="4" max="4" width="18.453125" style="57" customWidth="1"/>
    <col min="5" max="5" width="15.1796875" style="57" customWidth="1"/>
    <col min="6" max="6" width="18.453125" style="57" customWidth="1"/>
    <col min="7" max="7" width="15.1796875" style="57" customWidth="1"/>
    <col min="8" max="8" width="18.453125" style="57" customWidth="1"/>
    <col min="9" max="9" width="15.1796875" style="57" customWidth="1"/>
    <col min="10" max="10" width="18.453125" style="57" customWidth="1"/>
    <col min="11" max="11" width="15.1796875" style="57" customWidth="1"/>
    <col min="12" max="12" width="18.453125" style="57" customWidth="1"/>
    <col min="13" max="13" width="15.1796875" style="57" customWidth="1"/>
    <col min="14" max="14" width="18.453125" style="57" customWidth="1"/>
    <col min="15" max="15" width="15.1796875" style="57" customWidth="1"/>
    <col min="16" max="16" width="18.453125" style="57" customWidth="1"/>
    <col min="17" max="17" width="15.1796875" style="57" customWidth="1"/>
    <col min="18" max="18" width="18.453125" style="57" customWidth="1"/>
    <col min="19" max="19" width="15.1796875" style="57" customWidth="1"/>
    <col min="20" max="20" width="18.453125" style="57" customWidth="1"/>
    <col min="21" max="21" width="15.1796875" style="57" customWidth="1"/>
    <col min="22" max="22" width="18.453125" style="57" customWidth="1"/>
    <col min="23" max="16384" width="12.54296875" style="57"/>
  </cols>
  <sheetData>
    <row r="2" spans="2:13" ht="35">
      <c r="B2" s="80" t="s">
        <v>109</v>
      </c>
      <c r="C2" s="80"/>
      <c r="D2" s="80"/>
      <c r="E2" s="80"/>
      <c r="F2" s="80"/>
      <c r="G2" s="81"/>
      <c r="H2" s="81"/>
      <c r="I2" s="81"/>
      <c r="J2" s="81"/>
      <c r="K2" s="81"/>
      <c r="L2" s="81"/>
      <c r="M2" s="81"/>
    </row>
    <row r="3" spans="2:13" ht="15.75" customHeight="1">
      <c r="B3" s="193" t="s">
        <v>152</v>
      </c>
      <c r="C3" s="82"/>
      <c r="D3" s="84"/>
      <c r="E3" s="84"/>
      <c r="F3" s="84"/>
      <c r="G3" s="85"/>
      <c r="H3" s="85"/>
      <c r="I3" s="85"/>
      <c r="J3" s="85"/>
      <c r="K3" s="85"/>
      <c r="L3" s="85"/>
      <c r="M3" s="85"/>
    </row>
    <row r="4" spans="2:13" ht="15.75" customHeight="1">
      <c r="B4" s="193" t="s">
        <v>153</v>
      </c>
      <c r="C4" s="192"/>
      <c r="D4" s="83"/>
      <c r="E4" s="82"/>
      <c r="F4" s="84"/>
      <c r="G4" s="85"/>
      <c r="H4" s="85"/>
      <c r="I4" s="85"/>
      <c r="J4" s="85"/>
      <c r="K4" s="85"/>
      <c r="L4" s="85"/>
      <c r="M4" s="85"/>
    </row>
    <row r="5" spans="2:13" ht="15.75" customHeight="1">
      <c r="B5" s="85"/>
      <c r="C5" s="182"/>
      <c r="D5" s="83"/>
      <c r="E5" s="82"/>
      <c r="F5" s="82"/>
      <c r="G5" s="85"/>
      <c r="H5" s="85"/>
      <c r="I5" s="85"/>
      <c r="J5" s="85"/>
      <c r="K5" s="85"/>
      <c r="L5" s="85"/>
      <c r="M5" s="85"/>
    </row>
    <row r="6" spans="2:13" ht="15.75" customHeight="1">
      <c r="B6" s="85"/>
      <c r="C6" s="82"/>
      <c r="D6" s="82"/>
      <c r="E6" s="82"/>
      <c r="F6" s="82"/>
      <c r="G6" s="86"/>
      <c r="H6" s="86"/>
      <c r="I6" s="86"/>
      <c r="J6" s="85"/>
      <c r="K6" s="85"/>
      <c r="L6" s="85"/>
      <c r="M6" s="85"/>
    </row>
    <row r="7" spans="2:13" customFormat="1" ht="15.75" customHeight="1">
      <c r="B7" s="2"/>
      <c r="C7" s="2"/>
      <c r="D7" s="2"/>
      <c r="E7" s="2"/>
      <c r="F7" s="2"/>
      <c r="G7" s="2"/>
      <c r="H7" s="2"/>
      <c r="I7" s="2"/>
      <c r="J7" s="2"/>
      <c r="K7" s="2"/>
      <c r="L7" s="2"/>
      <c r="M7" s="2"/>
    </row>
    <row r="8" spans="2:13" s="18" customFormat="1" ht="15.75" customHeight="1" thickBot="1">
      <c r="B8" s="19"/>
      <c r="C8" s="19"/>
      <c r="D8" s="19"/>
      <c r="E8" s="16"/>
      <c r="F8" s="16"/>
      <c r="G8" s="20"/>
      <c r="H8" s="17"/>
      <c r="I8" s="17"/>
      <c r="J8" s="17"/>
      <c r="K8" s="17"/>
      <c r="L8" s="17"/>
      <c r="M8" s="17"/>
    </row>
    <row r="9" spans="2:13" customFormat="1" ht="15.75" customHeight="1">
      <c r="B9" s="316" t="s">
        <v>50</v>
      </c>
      <c r="C9" s="317"/>
      <c r="D9" s="318"/>
      <c r="J9" s="337" t="s">
        <v>30</v>
      </c>
      <c r="K9" s="337"/>
      <c r="L9" s="337"/>
      <c r="M9" s="337"/>
    </row>
    <row r="10" spans="2:13" customFormat="1" ht="15.75" customHeight="1">
      <c r="B10" s="319">
        <f>SUM(D23+F23+H23+J23+L23+N23+P23+R23+T23+V23)</f>
        <v>1900</v>
      </c>
      <c r="C10" s="340"/>
      <c r="D10" s="341"/>
      <c r="F10" s="4"/>
      <c r="J10" s="337"/>
      <c r="K10" s="337"/>
      <c r="L10" s="337"/>
      <c r="M10" s="337"/>
    </row>
    <row r="11" spans="2:13" customFormat="1" ht="15.75" customHeight="1" thickBot="1">
      <c r="B11" s="342"/>
      <c r="C11" s="343"/>
      <c r="D11" s="344"/>
      <c r="F11" s="1"/>
      <c r="H11" s="5"/>
      <c r="I11" s="5"/>
      <c r="J11" s="337"/>
      <c r="K11" s="337"/>
      <c r="L11" s="337"/>
      <c r="M11" s="337"/>
    </row>
    <row r="12" spans="2:13" customFormat="1" ht="15.75" customHeight="1" thickBot="1">
      <c r="E12" s="2"/>
      <c r="F12" s="2"/>
      <c r="G12" s="2"/>
      <c r="J12" s="337"/>
      <c r="K12" s="337"/>
      <c r="L12" s="337"/>
      <c r="M12" s="337"/>
    </row>
    <row r="13" spans="2:13" customFormat="1" ht="15.75" customHeight="1">
      <c r="B13" s="316" t="s">
        <v>51</v>
      </c>
      <c r="C13" s="317"/>
      <c r="D13" s="318"/>
      <c r="E13" s="2"/>
      <c r="F13" s="2"/>
      <c r="G13" s="2"/>
      <c r="J13" s="337"/>
      <c r="K13" s="337"/>
      <c r="L13" s="337"/>
      <c r="M13" s="337"/>
    </row>
    <row r="14" spans="2:13" customFormat="1" ht="15.75" customHeight="1">
      <c r="B14" s="319">
        <f>D22+F22+H22+J22+L22+N22+P22+R22+T22+V22</f>
        <v>192000</v>
      </c>
      <c r="C14" s="320"/>
      <c r="D14" s="321"/>
      <c r="E14" s="2"/>
      <c r="F14" s="2"/>
      <c r="G14" s="2"/>
      <c r="J14" s="337"/>
      <c r="K14" s="337"/>
      <c r="L14" s="337"/>
      <c r="M14" s="337"/>
    </row>
    <row r="15" spans="2:13" customFormat="1" ht="15.75" customHeight="1" thickBot="1">
      <c r="B15" s="322"/>
      <c r="C15" s="323"/>
      <c r="D15" s="324"/>
      <c r="E15" s="2"/>
      <c r="F15" s="2"/>
      <c r="G15" s="2"/>
      <c r="H15" s="2"/>
      <c r="I15" s="2"/>
      <c r="J15" s="337"/>
      <c r="K15" s="337"/>
      <c r="L15" s="337"/>
      <c r="M15" s="337"/>
    </row>
    <row r="16" spans="2:13" customFormat="1" ht="15.75" customHeight="1" thickBot="1">
      <c r="B16" s="2"/>
      <c r="C16" s="2"/>
      <c r="D16" s="2"/>
      <c r="J16" s="337"/>
      <c r="K16" s="337"/>
      <c r="L16" s="337"/>
      <c r="M16" s="337"/>
    </row>
    <row r="17" spans="2:22" customFormat="1" ht="14.15" customHeight="1">
      <c r="B17" s="338" t="s">
        <v>16</v>
      </c>
      <c r="C17" s="339"/>
      <c r="D17" s="41">
        <v>45901</v>
      </c>
      <c r="E17" s="5"/>
      <c r="F17" s="5"/>
      <c r="G17" s="5"/>
      <c r="J17" s="337"/>
      <c r="K17" s="337"/>
      <c r="L17" s="337"/>
      <c r="M17" s="337"/>
      <c r="N17" s="3"/>
      <c r="O17" s="3"/>
    </row>
    <row r="18" spans="2:22" customFormat="1" ht="14.15" customHeight="1">
      <c r="B18" s="333" t="s">
        <v>52</v>
      </c>
      <c r="C18" s="334"/>
      <c r="D18" s="42">
        <v>300</v>
      </c>
      <c r="E18" s="5"/>
      <c r="F18" s="5"/>
      <c r="G18" s="5"/>
      <c r="M18" s="3"/>
      <c r="N18" s="3"/>
      <c r="O18" s="3"/>
    </row>
    <row r="19" spans="2:22" customFormat="1" ht="14.15" customHeight="1" thickBot="1">
      <c r="B19" s="335" t="s">
        <v>53</v>
      </c>
      <c r="C19" s="336"/>
      <c r="D19" s="43">
        <v>100</v>
      </c>
      <c r="E19" s="5"/>
      <c r="F19" s="5"/>
      <c r="G19" s="5"/>
      <c r="M19" s="3"/>
      <c r="N19" s="3"/>
      <c r="O19" s="3"/>
    </row>
    <row r="20" spans="2:22" customFormat="1" ht="15.5">
      <c r="B20" s="44"/>
      <c r="C20" s="45"/>
    </row>
    <row r="21" spans="2:22" ht="14.15" customHeight="1">
      <c r="B21" s="54"/>
      <c r="C21" s="47" t="s">
        <v>33</v>
      </c>
      <c r="D21" s="48" t="s">
        <v>49</v>
      </c>
      <c r="E21" s="49" t="s">
        <v>34</v>
      </c>
      <c r="F21" s="48" t="s">
        <v>48</v>
      </c>
      <c r="G21" s="50" t="s">
        <v>35</v>
      </c>
      <c r="H21" s="48" t="s">
        <v>47</v>
      </c>
      <c r="I21" s="49" t="s">
        <v>36</v>
      </c>
      <c r="J21" s="48" t="s">
        <v>46</v>
      </c>
      <c r="K21" s="49" t="s">
        <v>37</v>
      </c>
      <c r="L21" s="48" t="s">
        <v>45</v>
      </c>
      <c r="M21" s="49" t="s">
        <v>38</v>
      </c>
      <c r="N21" s="53" t="s">
        <v>100</v>
      </c>
      <c r="O21" s="49" t="s">
        <v>39</v>
      </c>
      <c r="P21" s="53" t="s">
        <v>101</v>
      </c>
      <c r="Q21" s="49" t="s">
        <v>40</v>
      </c>
      <c r="R21" s="53" t="s">
        <v>102</v>
      </c>
      <c r="S21" s="49" t="s">
        <v>41</v>
      </c>
      <c r="T21" s="53" t="s">
        <v>103</v>
      </c>
      <c r="U21" s="49" t="s">
        <v>42</v>
      </c>
      <c r="V21" s="53" t="s">
        <v>104</v>
      </c>
    </row>
    <row r="22" spans="2:22" ht="14.15" customHeight="1">
      <c r="B22" s="54"/>
      <c r="C22" s="55" t="s">
        <v>4</v>
      </c>
      <c r="D22" s="56">
        <v>10000</v>
      </c>
      <c r="E22" s="55" t="s">
        <v>4</v>
      </c>
      <c r="F22" s="56">
        <v>12000</v>
      </c>
      <c r="G22" s="55" t="s">
        <v>4</v>
      </c>
      <c r="H22" s="56">
        <v>20000</v>
      </c>
      <c r="I22" s="55" t="s">
        <v>4</v>
      </c>
      <c r="J22" s="56">
        <v>50000</v>
      </c>
      <c r="K22" s="55" t="s">
        <v>4</v>
      </c>
      <c r="L22" s="56">
        <v>100000</v>
      </c>
      <c r="M22" s="55" t="s">
        <v>4</v>
      </c>
      <c r="N22" s="56"/>
      <c r="O22" s="55" t="s">
        <v>4</v>
      </c>
      <c r="P22" s="56"/>
      <c r="Q22" s="55" t="s">
        <v>4</v>
      </c>
      <c r="R22" s="56"/>
      <c r="S22" s="55" t="s">
        <v>4</v>
      </c>
      <c r="T22" s="56"/>
      <c r="U22" s="55" t="s">
        <v>4</v>
      </c>
      <c r="V22" s="56"/>
    </row>
    <row r="23" spans="2:22" ht="14.15" customHeight="1">
      <c r="B23" s="54"/>
      <c r="C23" s="55" t="s">
        <v>43</v>
      </c>
      <c r="D23" s="56">
        <v>100</v>
      </c>
      <c r="E23" s="55" t="s">
        <v>43</v>
      </c>
      <c r="F23" s="56">
        <v>100</v>
      </c>
      <c r="G23" s="55" t="s">
        <v>43</v>
      </c>
      <c r="H23" s="56">
        <v>200</v>
      </c>
      <c r="I23" s="55" t="s">
        <v>43</v>
      </c>
      <c r="J23" s="56">
        <v>500</v>
      </c>
      <c r="K23" s="55" t="s">
        <v>43</v>
      </c>
      <c r="L23" s="56">
        <v>1000</v>
      </c>
      <c r="M23" s="55" t="s">
        <v>43</v>
      </c>
      <c r="N23" s="56"/>
      <c r="O23" s="55" t="s">
        <v>43</v>
      </c>
      <c r="P23" s="56"/>
      <c r="Q23" s="55" t="s">
        <v>43</v>
      </c>
      <c r="R23" s="56"/>
      <c r="S23" s="55" t="s">
        <v>43</v>
      </c>
      <c r="T23" s="56"/>
      <c r="U23" s="55" t="s">
        <v>43</v>
      </c>
      <c r="V23" s="56"/>
    </row>
    <row r="24" spans="2:22" ht="14.15" customHeight="1">
      <c r="B24" s="54"/>
      <c r="C24" s="55" t="s">
        <v>44</v>
      </c>
      <c r="D24" s="46">
        <v>0.2</v>
      </c>
      <c r="E24" s="55" t="s">
        <v>44</v>
      </c>
      <c r="F24" s="46">
        <v>0.19</v>
      </c>
      <c r="G24" s="55" t="s">
        <v>44</v>
      </c>
      <c r="H24" s="46">
        <v>0.05</v>
      </c>
      <c r="I24" s="55" t="s">
        <v>44</v>
      </c>
      <c r="J24" s="46">
        <v>0.04</v>
      </c>
      <c r="K24" s="55" t="s">
        <v>44</v>
      </c>
      <c r="L24" s="46">
        <v>0.04</v>
      </c>
      <c r="M24" s="55" t="s">
        <v>44</v>
      </c>
      <c r="N24" s="46"/>
      <c r="O24" s="55" t="s">
        <v>44</v>
      </c>
      <c r="P24" s="46">
        <v>0.04</v>
      </c>
      <c r="Q24" s="55" t="s">
        <v>44</v>
      </c>
      <c r="R24" s="46"/>
      <c r="S24" s="55" t="s">
        <v>44</v>
      </c>
      <c r="T24" s="46"/>
      <c r="U24" s="55" t="s">
        <v>44</v>
      </c>
      <c r="V24" s="46"/>
    </row>
    <row r="25" spans="2:22" customFormat="1" ht="16" thickBot="1">
      <c r="B25" s="6"/>
      <c r="C25" s="2"/>
      <c r="D25" s="2"/>
      <c r="E25" s="2"/>
      <c r="F25" s="2"/>
      <c r="G25" s="2"/>
      <c r="H25" s="2"/>
      <c r="I25" s="2"/>
      <c r="J25" s="2"/>
      <c r="K25" s="2"/>
      <c r="L25" s="2"/>
      <c r="M25" s="2"/>
      <c r="N25" s="2"/>
      <c r="O25" s="2"/>
      <c r="P25" s="2"/>
      <c r="Q25" s="2"/>
      <c r="R25" s="2"/>
      <c r="S25" s="2"/>
      <c r="T25" s="2"/>
      <c r="U25" s="2"/>
      <c r="V25" s="2"/>
    </row>
    <row r="26" spans="2:22" ht="14.15" customHeight="1">
      <c r="B26" s="61" t="s">
        <v>31</v>
      </c>
      <c r="C26" s="66" t="s">
        <v>32</v>
      </c>
      <c r="D26" s="67" t="s">
        <v>5</v>
      </c>
      <c r="E26" s="66" t="s">
        <v>32</v>
      </c>
      <c r="F26" s="67" t="s">
        <v>5</v>
      </c>
      <c r="G26" s="66" t="s">
        <v>32</v>
      </c>
      <c r="H26" s="67" t="s">
        <v>5</v>
      </c>
      <c r="I26" s="66" t="s">
        <v>32</v>
      </c>
      <c r="J26" s="67" t="s">
        <v>5</v>
      </c>
      <c r="K26" s="66" t="s">
        <v>32</v>
      </c>
      <c r="L26" s="67" t="s">
        <v>5</v>
      </c>
      <c r="M26" s="66" t="s">
        <v>32</v>
      </c>
      <c r="N26" s="67" t="s">
        <v>5</v>
      </c>
      <c r="O26" s="66" t="s">
        <v>32</v>
      </c>
      <c r="P26" s="67" t="s">
        <v>5</v>
      </c>
      <c r="Q26" s="66" t="s">
        <v>32</v>
      </c>
      <c r="R26" s="67" t="s">
        <v>5</v>
      </c>
      <c r="S26" s="66" t="s">
        <v>32</v>
      </c>
      <c r="T26" s="67" t="s">
        <v>5</v>
      </c>
      <c r="U26" s="51" t="s">
        <v>32</v>
      </c>
      <c r="V26" s="52" t="s">
        <v>5</v>
      </c>
    </row>
    <row r="27" spans="2:22" ht="13.5" customHeight="1">
      <c r="B27" s="62">
        <v>1</v>
      </c>
      <c r="C27" s="68">
        <f>IF((D19+D18)&gt;=D22,D22,(D19+D18+D23))</f>
        <v>500</v>
      </c>
      <c r="D27" s="69">
        <f>IF(D22-C27&lt;=0,0,(D22-C27))</f>
        <v>9500</v>
      </c>
      <c r="E27" s="68">
        <f>IF((D19+D18)&gt;=(D22+F22),F22,IF(AND(C27=D22,C27&lt;&gt;0),(D19+D18-D22+F23),F23))</f>
        <v>100</v>
      </c>
      <c r="F27" s="69">
        <f>IF(F22-E27&lt;=0,0,(F22-E27))</f>
        <v>11900</v>
      </c>
      <c r="G27" s="68">
        <f>IF((D19+D18)&gt;=(D22+F22+H22),H22,IF(AND(E27=F22,E27&lt;&gt;0),(D19+D18-D22-F22+H23),H23))</f>
        <v>200</v>
      </c>
      <c r="H27" s="69">
        <f>IF(H22-G27&lt;=0,0,(H22-G27))</f>
        <v>19800</v>
      </c>
      <c r="I27" s="68">
        <f>IF((D19+D18)&gt;=(D22+F22+H22+J22),J22,IF(AND(G27=H22,G27&lt;&gt;0),(D19+D18-D22-F22-H22+J23),J23))</f>
        <v>500</v>
      </c>
      <c r="J27" s="69">
        <f>IF(J22-I27&lt;=0,0,(J22-I27))</f>
        <v>49500</v>
      </c>
      <c r="K27" s="68">
        <f>IF((D18+D19)&gt;=(J22+L22+H22+F22+D22),L22,IF(AND(I27=J22,I27&lt;&gt;0),(D18+D19-J22-H22-F22-D22+L23),L23))</f>
        <v>1000</v>
      </c>
      <c r="L27" s="69">
        <f>IF(L22-K27&lt;=0,0,(L22-K27))</f>
        <v>99000</v>
      </c>
      <c r="M27" s="68">
        <f>IF((D18+D19)&gt;=(L22+N22+J22+H22+F22),N22,IF(AND(K27=L22,K27&lt;&gt;0),(D18+D19-L22-J22-H22-F22+N23),N23))</f>
        <v>0</v>
      </c>
      <c r="N27" s="69">
        <f>IF(N22-M27&lt;=0,0,(N22-M27))</f>
        <v>0</v>
      </c>
      <c r="O27" s="68">
        <f>IF((D18+D19)&gt;=(N22+P22+L22+J22+H22),P22,IF(AND(M27=N22,M27&lt;&gt;0),(D18+D19-N22-L22-J22-H22+P23),P23))</f>
        <v>0</v>
      </c>
      <c r="P27" s="69">
        <f>IF(P22-O27&lt;=0,0,(P22-O27))</f>
        <v>0</v>
      </c>
      <c r="Q27" s="68">
        <f>IF((D18+D19)&gt;=(P22+R22+N22+L22+J22),R22,IF(AND(O27=P22,O27&lt;&gt;0),(D18+D19-P22-N22-L22-J22+R23),R23))</f>
        <v>0</v>
      </c>
      <c r="R27" s="69">
        <f>IF(R22-Q27&lt;=0,0,(R22-Q27))</f>
        <v>0</v>
      </c>
      <c r="S27" s="68">
        <f>IF((D18+D19)&gt;=(R22+T22+P22+N22+L22),T22,IF(AND(Q27=R22,Q27&lt;&gt;0),(D18+D19-R22-P22-N22-L22+T23),T23))</f>
        <v>0</v>
      </c>
      <c r="T27" s="69">
        <f>IF(T22-S27&lt;=0,0,(T22-S27))</f>
        <v>0</v>
      </c>
      <c r="U27" s="65">
        <f>IF((D18+D19)&gt;=(T22+V22+R22+P22+N22),V22,IF(AND(S27=T22,S27&lt;&gt;0),(D18+D19-T22-R22-P22-N22+V23),V23))</f>
        <v>0</v>
      </c>
      <c r="V27" s="58">
        <f>IF(V22-U27&lt;=0,0,(V22-U27))</f>
        <v>0</v>
      </c>
    </row>
    <row r="28" spans="2:22" ht="13.5" customHeight="1">
      <c r="B28" s="62">
        <f t="shared" ref="B28:B282" si="0">B27+1</f>
        <v>2</v>
      </c>
      <c r="C28" s="68">
        <f t="shared" ref="C28:C282" si="1">IF((D27-$D$18-$D$23)&lt;=0,($D$18+(D27-$D$18)),($D$18+$D$23))</f>
        <v>400</v>
      </c>
      <c r="D28" s="69">
        <f t="shared" ref="D28:D282" si="2">IF((D27-C28)&lt;=0.0001,0,(D27-C28)*(1+(D$24/12)))</f>
        <v>9251.6666666666661</v>
      </c>
      <c r="E28" s="68">
        <f t="shared" ref="E28:E282" si="3">IF(AND(((F27-$D$18+C28-F$23-D$23)&lt;=0),D28=0),F27,IF(D28=0,$D$18-C28+F$23+D$23,F$23))</f>
        <v>100</v>
      </c>
      <c r="F28" s="69">
        <f t="shared" ref="F28:F282" si="4">IF((F27-E28)&lt;=0.0001,0,(F27-E28)*(1+(F$24/12)))</f>
        <v>11986.833333333334</v>
      </c>
      <c r="G28" s="68">
        <f t="shared" ref="G28:G282" si="5">IF(AND(((H27-$D$18+E28+C28-H$23-F$23-D$23)&lt;=0),F28+D28=0),H27,IF(H$23&gt;=H27,H27,IF(AND(F28=0,D28=0),$D$18-E28-C28+H$23+F$23+D$23,H$23)))</f>
        <v>200</v>
      </c>
      <c r="H28" s="69">
        <f t="shared" ref="H28:H282" si="6">IF((H27-G28)&lt;=0.0001,0,(H27-G28)*(1+(H$24/12)))</f>
        <v>19681.666666666668</v>
      </c>
      <c r="I28" s="68">
        <f t="shared" ref="I28:I282" si="7">IF(AND(((J27-$D$18+G28+E28+C28-J$23-H$23-F$23-D$23)&lt;=0),H28+F28+D28=0),J27,IF(J$23&gt;=J27,J27, IF(AND(H28=0,F28=0,D28=0),$D$18-G28-E28-C28+J$23+H$23+F$23+D$23,J$23)))</f>
        <v>500</v>
      </c>
      <c r="J28" s="69">
        <f t="shared" ref="J28:J282" si="8">IF((J27-I28)&lt;=0.0001,0,(J27-I28)*(1+(J$24/12)))</f>
        <v>49163.333333333336</v>
      </c>
      <c r="K28" s="68">
        <f t="shared" ref="K28:K282" si="9">IF(AND(((L27-$D$18+I28+G28+E28+C28-L$23-J$23-H$23-F$23-D$23)&lt;=0),J28+H28+F28+D28=0),L27,IF(L$23&gt;=L27,L27,IF(AND(J28=0,H28=0,F28=0,D28=0),$D$18-I28-G28-E28-C28+L$23+J$23+H$23+F$23+D$23,L$23)))</f>
        <v>1000</v>
      </c>
      <c r="L28" s="69">
        <f t="shared" ref="L28:L282" si="10">IF((L27-K28)&lt;=0.0001,0,(L27-K28)*(1+(L$24/12)))</f>
        <v>98326.666666666672</v>
      </c>
      <c r="M28" s="68">
        <f t="shared" ref="M28:M282" si="11">IF(AND(((N27-$D$18+K28+I28+G28+E28-N$23-L$23-J$23-H$23-F$23-D$23)&lt;=0),L28+J28+H28+F28+D28=0),N27,IF(N$23&gt;=N27,N27,IF(AND(L28=0,J28=0,H28=0,F28=0, D28=0),$D$18-K28-I28-G28-E28+N$23+L$23+J$23+H$23+F$23+D$23,N$23)))</f>
        <v>0</v>
      </c>
      <c r="N28" s="69">
        <f t="shared" ref="N28:N282" si="12">IF((N27-M28)&lt;=0.0001,0,(N27-M28)*(1+(N$24/12)))</f>
        <v>0</v>
      </c>
      <c r="O28" s="68">
        <f t="shared" ref="O28:O282" si="13">IF(AND(((P27-$D$18+M28+K28+I28+G28-P$23-N$23-L$23-J$23-H$23-F$23-D$23)&lt;=0),N28+L28+J28+H28+F28+D28=0),P27,IF(P$23&gt;=P27,P27,IF(AND(N28=0,L28=0,J28=0,H28=0,F28=0,D28=0),$D$18-M28-K28-I28-G28+P$23+N$23+L$23+J$23+H$23+F$23+D$23,P$23)))</f>
        <v>0</v>
      </c>
      <c r="P28" s="69">
        <f t="shared" ref="P28:P282" si="14">IF((P27-O28)&lt;=0.0001,0,(P27-O28)*(1+(P$24/12)))</f>
        <v>0</v>
      </c>
      <c r="Q28" s="68">
        <f t="shared" ref="Q28:Q282" si="15">IF(AND(((R27-$D$18+O28+M28+K28+I28-R$23-P$23-N$23-L$23-J$23-H$23-F$23-D$23)&lt;=0),P28+N28+L28+J28+H28+F28+D28=0),R27,IF(R$23&gt;=R27,R27,IF(AND(P28=0,N28=0,L28=0,J28=0,H28=0,F28=0,D28=0),$D$18-O28-M28-K28-I28+R$23+P$23+N$23+L$23+J$23+H$23+F$23+D$23,R$23)))</f>
        <v>0</v>
      </c>
      <c r="R28" s="69">
        <f t="shared" ref="R28:R282" si="16">IF((R27-Q28)&lt;=0.0001,0,(R27-Q28)*(1+(R$24/12)))</f>
        <v>0</v>
      </c>
      <c r="S28" s="68">
        <f t="shared" ref="S28:S282" si="17">IF(AND(((T27-$D$18+Q28+O28+M28+K28-T$23-R$23-P$23-N$23-L$23-J$23-H$23-F$23-D$23)&lt;=0),R28+P28+N28+L28+J28+H28+F28+D28=0),T27,IF(T$23&gt;=T27,T27,IF(AND(R28=0,P28=0,N28=0,L28=0,J28=0,H28=0,F28=0,D28=0),$D$18-Q28-O28-M28-K28+T$23+R$23+P$23+N$23+L$23+J$23+H$23+F$23+D$23,T$23)))</f>
        <v>0</v>
      </c>
      <c r="T28" s="69">
        <f t="shared" ref="T28:T282" si="18">IF((T27-S28)&lt;=0.0001,0,(T27-S28)*(1+(T$24/12)))</f>
        <v>0</v>
      </c>
      <c r="U28" s="65">
        <f t="shared" ref="U28:U282" si="19">IF(AND(((V27-$D$18+S28+Q28+O28+M28-V$23-T$23-R$23-P$23-N$23-L$23-J$23-H$23-F$23-D$23)&lt;=0),T28+R28+P28+N28+L28+J28+H28+F28+D28=0),V27,IF(V$23&gt;=V27,V27,IF(AND(T28=0,R28=0,P28=0,N28=0,L28=0,J28=0,H28=0,F28=0,D28=0),$D$18-S28-Q28-O28-M28+V$23+T$23+R$23+P$23+N$23+L$23+J$23+H$23+F$23+D$23,V$23)))</f>
        <v>0</v>
      </c>
      <c r="V28" s="58">
        <f t="shared" ref="V28:V282" si="20">IF((V27-U28)&lt;=0.0001,0,(V27-U28)*(1+(V$24/12)))</f>
        <v>0</v>
      </c>
    </row>
    <row r="29" spans="2:22" ht="13.5" customHeight="1">
      <c r="B29" s="62">
        <f t="shared" si="0"/>
        <v>3</v>
      </c>
      <c r="C29" s="68">
        <f t="shared" si="1"/>
        <v>400</v>
      </c>
      <c r="D29" s="69">
        <f t="shared" si="2"/>
        <v>8999.1944444444434</v>
      </c>
      <c r="E29" s="68">
        <f t="shared" si="3"/>
        <v>100</v>
      </c>
      <c r="F29" s="69">
        <f>IF((F28-E29)&lt;=0.0001,0,(F28-E29)*(1+(F$24/12)))</f>
        <v>12075.041527777779</v>
      </c>
      <c r="G29" s="68">
        <f t="shared" si="5"/>
        <v>200</v>
      </c>
      <c r="H29" s="69">
        <f t="shared" si="6"/>
        <v>19562.840277777777</v>
      </c>
      <c r="I29" s="68">
        <f t="shared" si="7"/>
        <v>500</v>
      </c>
      <c r="J29" s="69">
        <f t="shared" si="8"/>
        <v>48825.544444444451</v>
      </c>
      <c r="K29" s="68">
        <f t="shared" si="9"/>
        <v>1000</v>
      </c>
      <c r="L29" s="69">
        <f t="shared" si="10"/>
        <v>97651.088888888902</v>
      </c>
      <c r="M29" s="68">
        <f t="shared" si="11"/>
        <v>0</v>
      </c>
      <c r="N29" s="69">
        <f t="shared" si="12"/>
        <v>0</v>
      </c>
      <c r="O29" s="68">
        <f t="shared" si="13"/>
        <v>0</v>
      </c>
      <c r="P29" s="69">
        <f t="shared" si="14"/>
        <v>0</v>
      </c>
      <c r="Q29" s="68">
        <f t="shared" si="15"/>
        <v>0</v>
      </c>
      <c r="R29" s="69">
        <f t="shared" si="16"/>
        <v>0</v>
      </c>
      <c r="S29" s="68">
        <f t="shared" si="17"/>
        <v>0</v>
      </c>
      <c r="T29" s="69">
        <f t="shared" si="18"/>
        <v>0</v>
      </c>
      <c r="U29" s="65">
        <f t="shared" si="19"/>
        <v>0</v>
      </c>
      <c r="V29" s="58">
        <f t="shared" si="20"/>
        <v>0</v>
      </c>
    </row>
    <row r="30" spans="2:22" ht="13.5" customHeight="1">
      <c r="B30" s="62">
        <f t="shared" si="0"/>
        <v>4</v>
      </c>
      <c r="C30" s="68">
        <f t="shared" si="1"/>
        <v>400</v>
      </c>
      <c r="D30" s="69">
        <f t="shared" si="2"/>
        <v>8742.5143518518507</v>
      </c>
      <c r="E30" s="68">
        <f t="shared" si="3"/>
        <v>100</v>
      </c>
      <c r="F30" s="69">
        <f t="shared" si="4"/>
        <v>12164.646351967594</v>
      </c>
      <c r="G30" s="68">
        <f t="shared" si="5"/>
        <v>200</v>
      </c>
      <c r="H30" s="69">
        <f t="shared" si="6"/>
        <v>19443.518778935184</v>
      </c>
      <c r="I30" s="68">
        <f t="shared" si="7"/>
        <v>500</v>
      </c>
      <c r="J30" s="69">
        <f t="shared" si="8"/>
        <v>48486.629592592602</v>
      </c>
      <c r="K30" s="68">
        <f t="shared" si="9"/>
        <v>1000</v>
      </c>
      <c r="L30" s="69">
        <f t="shared" si="10"/>
        <v>96973.259185185205</v>
      </c>
      <c r="M30" s="68">
        <f t="shared" si="11"/>
        <v>0</v>
      </c>
      <c r="N30" s="69">
        <f t="shared" si="12"/>
        <v>0</v>
      </c>
      <c r="O30" s="68">
        <f t="shared" si="13"/>
        <v>0</v>
      </c>
      <c r="P30" s="69">
        <f t="shared" si="14"/>
        <v>0</v>
      </c>
      <c r="Q30" s="68">
        <f t="shared" si="15"/>
        <v>0</v>
      </c>
      <c r="R30" s="69">
        <f t="shared" si="16"/>
        <v>0</v>
      </c>
      <c r="S30" s="68">
        <f t="shared" si="17"/>
        <v>0</v>
      </c>
      <c r="T30" s="69">
        <f t="shared" si="18"/>
        <v>0</v>
      </c>
      <c r="U30" s="65">
        <f t="shared" si="19"/>
        <v>0</v>
      </c>
      <c r="V30" s="58">
        <f t="shared" si="20"/>
        <v>0</v>
      </c>
    </row>
    <row r="31" spans="2:22" ht="13.5" customHeight="1">
      <c r="B31" s="62">
        <f t="shared" si="0"/>
        <v>5</v>
      </c>
      <c r="C31" s="68">
        <f t="shared" si="1"/>
        <v>400</v>
      </c>
      <c r="D31" s="69">
        <f t="shared" si="2"/>
        <v>8481.5562577160472</v>
      </c>
      <c r="E31" s="68">
        <f t="shared" si="3"/>
        <v>100</v>
      </c>
      <c r="F31" s="69">
        <f t="shared" si="4"/>
        <v>12255.669919207081</v>
      </c>
      <c r="G31" s="68">
        <f t="shared" si="5"/>
        <v>200</v>
      </c>
      <c r="H31" s="69">
        <f t="shared" si="6"/>
        <v>19323.700107180746</v>
      </c>
      <c r="I31" s="68">
        <f t="shared" si="7"/>
        <v>500</v>
      </c>
      <c r="J31" s="69">
        <f t="shared" si="8"/>
        <v>48146.585024567918</v>
      </c>
      <c r="K31" s="68">
        <f t="shared" si="9"/>
        <v>1000</v>
      </c>
      <c r="L31" s="69">
        <f t="shared" si="10"/>
        <v>96293.170049135835</v>
      </c>
      <c r="M31" s="68">
        <f t="shared" si="11"/>
        <v>0</v>
      </c>
      <c r="N31" s="69">
        <f t="shared" si="12"/>
        <v>0</v>
      </c>
      <c r="O31" s="68">
        <f t="shared" si="13"/>
        <v>0</v>
      </c>
      <c r="P31" s="69">
        <f t="shared" si="14"/>
        <v>0</v>
      </c>
      <c r="Q31" s="68">
        <f t="shared" si="15"/>
        <v>0</v>
      </c>
      <c r="R31" s="69">
        <f t="shared" si="16"/>
        <v>0</v>
      </c>
      <c r="S31" s="68">
        <f t="shared" si="17"/>
        <v>0</v>
      </c>
      <c r="T31" s="69">
        <f t="shared" si="18"/>
        <v>0</v>
      </c>
      <c r="U31" s="65">
        <f t="shared" si="19"/>
        <v>0</v>
      </c>
      <c r="V31" s="58">
        <f t="shared" si="20"/>
        <v>0</v>
      </c>
    </row>
    <row r="32" spans="2:22" ht="13.5" customHeight="1">
      <c r="B32" s="62">
        <f t="shared" si="0"/>
        <v>6</v>
      </c>
      <c r="C32" s="68">
        <f t="shared" si="1"/>
        <v>400</v>
      </c>
      <c r="D32" s="69">
        <f t="shared" si="2"/>
        <v>8216.2488620113145</v>
      </c>
      <c r="E32" s="68">
        <f t="shared" si="3"/>
        <v>100</v>
      </c>
      <c r="F32" s="69">
        <f t="shared" si="4"/>
        <v>12348.134692927861</v>
      </c>
      <c r="G32" s="68">
        <f t="shared" si="5"/>
        <v>200</v>
      </c>
      <c r="H32" s="69">
        <f t="shared" si="6"/>
        <v>19203.382190960667</v>
      </c>
      <c r="I32" s="68">
        <f t="shared" si="7"/>
        <v>500</v>
      </c>
      <c r="J32" s="69">
        <f t="shared" si="8"/>
        <v>47805.406974649813</v>
      </c>
      <c r="K32" s="68">
        <f t="shared" si="9"/>
        <v>1000</v>
      </c>
      <c r="L32" s="69">
        <f t="shared" si="10"/>
        <v>95610.813949299627</v>
      </c>
      <c r="M32" s="68">
        <f t="shared" si="11"/>
        <v>0</v>
      </c>
      <c r="N32" s="69">
        <f t="shared" si="12"/>
        <v>0</v>
      </c>
      <c r="O32" s="68">
        <f t="shared" si="13"/>
        <v>0</v>
      </c>
      <c r="P32" s="69">
        <f t="shared" si="14"/>
        <v>0</v>
      </c>
      <c r="Q32" s="68">
        <f t="shared" si="15"/>
        <v>0</v>
      </c>
      <c r="R32" s="69">
        <f t="shared" si="16"/>
        <v>0</v>
      </c>
      <c r="S32" s="68">
        <f t="shared" si="17"/>
        <v>0</v>
      </c>
      <c r="T32" s="69">
        <f t="shared" si="18"/>
        <v>0</v>
      </c>
      <c r="U32" s="65">
        <f t="shared" si="19"/>
        <v>0</v>
      </c>
      <c r="V32" s="58">
        <f t="shared" si="20"/>
        <v>0</v>
      </c>
    </row>
    <row r="33" spans="2:22" ht="13.5" customHeight="1">
      <c r="B33" s="62">
        <f t="shared" si="0"/>
        <v>7</v>
      </c>
      <c r="C33" s="68">
        <f t="shared" si="1"/>
        <v>400</v>
      </c>
      <c r="D33" s="69">
        <f t="shared" si="2"/>
        <v>7946.5196763781696</v>
      </c>
      <c r="E33" s="68">
        <f t="shared" si="3"/>
        <v>100</v>
      </c>
      <c r="F33" s="69">
        <f t="shared" si="4"/>
        <v>12442.063492232552</v>
      </c>
      <c r="G33" s="68">
        <f t="shared" si="5"/>
        <v>200</v>
      </c>
      <c r="H33" s="69">
        <f t="shared" si="6"/>
        <v>19082.562950089668</v>
      </c>
      <c r="I33" s="68">
        <f t="shared" si="7"/>
        <v>500</v>
      </c>
      <c r="J33" s="69">
        <f t="shared" si="8"/>
        <v>47463.09166456532</v>
      </c>
      <c r="K33" s="68">
        <f t="shared" si="9"/>
        <v>1000</v>
      </c>
      <c r="L33" s="69">
        <f t="shared" si="10"/>
        <v>94926.183329130639</v>
      </c>
      <c r="M33" s="68">
        <f t="shared" si="11"/>
        <v>0</v>
      </c>
      <c r="N33" s="69">
        <f t="shared" si="12"/>
        <v>0</v>
      </c>
      <c r="O33" s="68">
        <f t="shared" si="13"/>
        <v>0</v>
      </c>
      <c r="P33" s="69">
        <f t="shared" si="14"/>
        <v>0</v>
      </c>
      <c r="Q33" s="68">
        <f t="shared" si="15"/>
        <v>0</v>
      </c>
      <c r="R33" s="69">
        <f t="shared" si="16"/>
        <v>0</v>
      </c>
      <c r="S33" s="68">
        <f t="shared" si="17"/>
        <v>0</v>
      </c>
      <c r="T33" s="69">
        <f t="shared" si="18"/>
        <v>0</v>
      </c>
      <c r="U33" s="65">
        <f t="shared" si="19"/>
        <v>0</v>
      </c>
      <c r="V33" s="58">
        <f t="shared" si="20"/>
        <v>0</v>
      </c>
    </row>
    <row r="34" spans="2:22" ht="13.5" customHeight="1">
      <c r="B34" s="62">
        <f t="shared" si="0"/>
        <v>8</v>
      </c>
      <c r="C34" s="68">
        <f t="shared" si="1"/>
        <v>400</v>
      </c>
      <c r="D34" s="69">
        <f t="shared" si="2"/>
        <v>7672.2950043178053</v>
      </c>
      <c r="E34" s="68">
        <f t="shared" si="3"/>
        <v>100</v>
      </c>
      <c r="F34" s="69">
        <f t="shared" si="4"/>
        <v>12537.479497526234</v>
      </c>
      <c r="G34" s="68">
        <f t="shared" si="5"/>
        <v>200</v>
      </c>
      <c r="H34" s="69">
        <f t="shared" si="6"/>
        <v>18961.240295715041</v>
      </c>
      <c r="I34" s="68">
        <f t="shared" si="7"/>
        <v>500</v>
      </c>
      <c r="J34" s="69">
        <f t="shared" si="8"/>
        <v>47119.635303447205</v>
      </c>
      <c r="K34" s="68">
        <f t="shared" si="9"/>
        <v>1000</v>
      </c>
      <c r="L34" s="69">
        <f t="shared" si="10"/>
        <v>94239.27060689441</v>
      </c>
      <c r="M34" s="68">
        <f t="shared" si="11"/>
        <v>0</v>
      </c>
      <c r="N34" s="69">
        <f t="shared" si="12"/>
        <v>0</v>
      </c>
      <c r="O34" s="68">
        <f t="shared" si="13"/>
        <v>0</v>
      </c>
      <c r="P34" s="69">
        <f t="shared" si="14"/>
        <v>0</v>
      </c>
      <c r="Q34" s="68">
        <f t="shared" si="15"/>
        <v>0</v>
      </c>
      <c r="R34" s="69">
        <f t="shared" si="16"/>
        <v>0</v>
      </c>
      <c r="S34" s="68">
        <f t="shared" si="17"/>
        <v>0</v>
      </c>
      <c r="T34" s="69">
        <f t="shared" si="18"/>
        <v>0</v>
      </c>
      <c r="U34" s="65">
        <f t="shared" si="19"/>
        <v>0</v>
      </c>
      <c r="V34" s="58">
        <f t="shared" si="20"/>
        <v>0</v>
      </c>
    </row>
    <row r="35" spans="2:22" ht="13.5" customHeight="1">
      <c r="B35" s="62">
        <f t="shared" si="0"/>
        <v>9</v>
      </c>
      <c r="C35" s="68">
        <f t="shared" si="1"/>
        <v>400</v>
      </c>
      <c r="D35" s="69">
        <f t="shared" si="2"/>
        <v>7393.4999210564347</v>
      </c>
      <c r="E35" s="68">
        <f t="shared" si="3"/>
        <v>100</v>
      </c>
      <c r="F35" s="69">
        <f t="shared" si="4"/>
        <v>12634.406256237065</v>
      </c>
      <c r="G35" s="68">
        <f t="shared" si="5"/>
        <v>200</v>
      </c>
      <c r="H35" s="69">
        <f t="shared" si="6"/>
        <v>18839.412130280522</v>
      </c>
      <c r="I35" s="68">
        <f t="shared" si="7"/>
        <v>500</v>
      </c>
      <c r="J35" s="69">
        <f t="shared" si="8"/>
        <v>46775.034087792032</v>
      </c>
      <c r="K35" s="68">
        <f t="shared" si="9"/>
        <v>1000</v>
      </c>
      <c r="L35" s="69">
        <f t="shared" si="10"/>
        <v>93550.068175584063</v>
      </c>
      <c r="M35" s="68">
        <f t="shared" si="11"/>
        <v>0</v>
      </c>
      <c r="N35" s="69">
        <f t="shared" si="12"/>
        <v>0</v>
      </c>
      <c r="O35" s="68">
        <f t="shared" si="13"/>
        <v>0</v>
      </c>
      <c r="P35" s="69">
        <f t="shared" si="14"/>
        <v>0</v>
      </c>
      <c r="Q35" s="68">
        <f t="shared" si="15"/>
        <v>0</v>
      </c>
      <c r="R35" s="69">
        <f t="shared" si="16"/>
        <v>0</v>
      </c>
      <c r="S35" s="68">
        <f t="shared" si="17"/>
        <v>0</v>
      </c>
      <c r="T35" s="69">
        <f t="shared" si="18"/>
        <v>0</v>
      </c>
      <c r="U35" s="65">
        <f t="shared" si="19"/>
        <v>0</v>
      </c>
      <c r="V35" s="58">
        <f t="shared" si="20"/>
        <v>0</v>
      </c>
    </row>
    <row r="36" spans="2:22" ht="13.5" customHeight="1">
      <c r="B36" s="62">
        <f t="shared" si="0"/>
        <v>10</v>
      </c>
      <c r="C36" s="68">
        <f t="shared" si="1"/>
        <v>400</v>
      </c>
      <c r="D36" s="69">
        <f t="shared" si="2"/>
        <v>7110.0582530740412</v>
      </c>
      <c r="E36" s="68">
        <f t="shared" si="3"/>
        <v>100</v>
      </c>
      <c r="F36" s="69">
        <f t="shared" si="4"/>
        <v>12732.867688627486</v>
      </c>
      <c r="G36" s="68">
        <f t="shared" si="5"/>
        <v>200</v>
      </c>
      <c r="H36" s="69">
        <f t="shared" si="6"/>
        <v>18717.076347490023</v>
      </c>
      <c r="I36" s="68">
        <f t="shared" si="7"/>
        <v>500</v>
      </c>
      <c r="J36" s="69">
        <f t="shared" si="8"/>
        <v>46429.284201418006</v>
      </c>
      <c r="K36" s="68">
        <f t="shared" si="9"/>
        <v>1000</v>
      </c>
      <c r="L36" s="69">
        <f t="shared" si="10"/>
        <v>92858.568402836012</v>
      </c>
      <c r="M36" s="68">
        <f t="shared" si="11"/>
        <v>0</v>
      </c>
      <c r="N36" s="69">
        <f t="shared" si="12"/>
        <v>0</v>
      </c>
      <c r="O36" s="68">
        <f t="shared" si="13"/>
        <v>0</v>
      </c>
      <c r="P36" s="69">
        <f t="shared" si="14"/>
        <v>0</v>
      </c>
      <c r="Q36" s="68">
        <f t="shared" si="15"/>
        <v>0</v>
      </c>
      <c r="R36" s="69">
        <f t="shared" si="16"/>
        <v>0</v>
      </c>
      <c r="S36" s="68">
        <f t="shared" si="17"/>
        <v>0</v>
      </c>
      <c r="T36" s="69">
        <f t="shared" si="18"/>
        <v>0</v>
      </c>
      <c r="U36" s="65">
        <f t="shared" si="19"/>
        <v>0</v>
      </c>
      <c r="V36" s="58">
        <f t="shared" si="20"/>
        <v>0</v>
      </c>
    </row>
    <row r="37" spans="2:22" ht="13.5" customHeight="1">
      <c r="B37" s="62">
        <f t="shared" si="0"/>
        <v>11</v>
      </c>
      <c r="C37" s="68">
        <f t="shared" si="1"/>
        <v>400</v>
      </c>
      <c r="D37" s="69">
        <f t="shared" si="2"/>
        <v>6821.8925572919416</v>
      </c>
      <c r="E37" s="68">
        <f t="shared" si="3"/>
        <v>100</v>
      </c>
      <c r="F37" s="69">
        <f t="shared" si="4"/>
        <v>12832.888093697422</v>
      </c>
      <c r="G37" s="68">
        <f t="shared" si="5"/>
        <v>200</v>
      </c>
      <c r="H37" s="69">
        <f t="shared" si="6"/>
        <v>18594.230832271231</v>
      </c>
      <c r="I37" s="68">
        <f t="shared" si="7"/>
        <v>500</v>
      </c>
      <c r="J37" s="69">
        <f t="shared" si="8"/>
        <v>46082.381815422734</v>
      </c>
      <c r="K37" s="68">
        <f t="shared" si="9"/>
        <v>1000</v>
      </c>
      <c r="L37" s="69">
        <f t="shared" si="10"/>
        <v>92164.763630845468</v>
      </c>
      <c r="M37" s="68">
        <f t="shared" si="11"/>
        <v>0</v>
      </c>
      <c r="N37" s="69">
        <f t="shared" si="12"/>
        <v>0</v>
      </c>
      <c r="O37" s="68">
        <f t="shared" si="13"/>
        <v>0</v>
      </c>
      <c r="P37" s="69">
        <f t="shared" si="14"/>
        <v>0</v>
      </c>
      <c r="Q37" s="68">
        <f t="shared" si="15"/>
        <v>0</v>
      </c>
      <c r="R37" s="69">
        <f t="shared" si="16"/>
        <v>0</v>
      </c>
      <c r="S37" s="68">
        <f t="shared" si="17"/>
        <v>0</v>
      </c>
      <c r="T37" s="69">
        <f t="shared" si="18"/>
        <v>0</v>
      </c>
      <c r="U37" s="65">
        <f t="shared" si="19"/>
        <v>0</v>
      </c>
      <c r="V37" s="58">
        <f t="shared" si="20"/>
        <v>0</v>
      </c>
    </row>
    <row r="38" spans="2:22" ht="13.5" customHeight="1">
      <c r="B38" s="62">
        <f t="shared" si="0"/>
        <v>12</v>
      </c>
      <c r="C38" s="68">
        <f t="shared" si="1"/>
        <v>400</v>
      </c>
      <c r="D38" s="69">
        <f t="shared" si="2"/>
        <v>6528.9240999134736</v>
      </c>
      <c r="E38" s="68">
        <f t="shared" si="3"/>
        <v>100</v>
      </c>
      <c r="F38" s="69">
        <f t="shared" si="4"/>
        <v>12934.492155180966</v>
      </c>
      <c r="G38" s="68">
        <f t="shared" si="5"/>
        <v>200</v>
      </c>
      <c r="H38" s="69">
        <f t="shared" si="6"/>
        <v>18470.873460739029</v>
      </c>
      <c r="I38" s="68">
        <f t="shared" si="7"/>
        <v>500</v>
      </c>
      <c r="J38" s="69">
        <f t="shared" si="8"/>
        <v>45734.323088140816</v>
      </c>
      <c r="K38" s="68">
        <f t="shared" si="9"/>
        <v>1000</v>
      </c>
      <c r="L38" s="69">
        <f t="shared" si="10"/>
        <v>91468.646176281633</v>
      </c>
      <c r="M38" s="68">
        <f t="shared" si="11"/>
        <v>0</v>
      </c>
      <c r="N38" s="69">
        <f t="shared" si="12"/>
        <v>0</v>
      </c>
      <c r="O38" s="68">
        <f t="shared" si="13"/>
        <v>0</v>
      </c>
      <c r="P38" s="69">
        <f t="shared" si="14"/>
        <v>0</v>
      </c>
      <c r="Q38" s="68">
        <f t="shared" si="15"/>
        <v>0</v>
      </c>
      <c r="R38" s="69">
        <f t="shared" si="16"/>
        <v>0</v>
      </c>
      <c r="S38" s="68">
        <f t="shared" si="17"/>
        <v>0</v>
      </c>
      <c r="T38" s="69">
        <f t="shared" si="18"/>
        <v>0</v>
      </c>
      <c r="U38" s="65">
        <f t="shared" si="19"/>
        <v>0</v>
      </c>
      <c r="V38" s="58">
        <f t="shared" si="20"/>
        <v>0</v>
      </c>
    </row>
    <row r="39" spans="2:22" ht="13.5" customHeight="1">
      <c r="B39" s="62">
        <f t="shared" si="0"/>
        <v>13</v>
      </c>
      <c r="C39" s="68">
        <f t="shared" si="1"/>
        <v>400</v>
      </c>
      <c r="D39" s="69">
        <f t="shared" si="2"/>
        <v>6231.0728349120309</v>
      </c>
      <c r="E39" s="68">
        <f t="shared" si="3"/>
        <v>100</v>
      </c>
      <c r="F39" s="69">
        <f t="shared" si="4"/>
        <v>13037.704947637998</v>
      </c>
      <c r="G39" s="68">
        <f t="shared" si="5"/>
        <v>200</v>
      </c>
      <c r="H39" s="69">
        <f t="shared" si="6"/>
        <v>18347.002100158774</v>
      </c>
      <c r="I39" s="68">
        <f t="shared" si="7"/>
        <v>500</v>
      </c>
      <c r="J39" s="69">
        <f t="shared" si="8"/>
        <v>45385.104165101286</v>
      </c>
      <c r="K39" s="68">
        <f t="shared" si="9"/>
        <v>1000</v>
      </c>
      <c r="L39" s="69">
        <f t="shared" si="10"/>
        <v>90770.208330202571</v>
      </c>
      <c r="M39" s="68">
        <f t="shared" si="11"/>
        <v>0</v>
      </c>
      <c r="N39" s="69">
        <f t="shared" si="12"/>
        <v>0</v>
      </c>
      <c r="O39" s="68">
        <f t="shared" si="13"/>
        <v>0</v>
      </c>
      <c r="P39" s="69">
        <f t="shared" si="14"/>
        <v>0</v>
      </c>
      <c r="Q39" s="68">
        <f t="shared" si="15"/>
        <v>0</v>
      </c>
      <c r="R39" s="69">
        <f t="shared" si="16"/>
        <v>0</v>
      </c>
      <c r="S39" s="68">
        <f t="shared" si="17"/>
        <v>0</v>
      </c>
      <c r="T39" s="69">
        <f t="shared" si="18"/>
        <v>0</v>
      </c>
      <c r="U39" s="65">
        <f t="shared" si="19"/>
        <v>0</v>
      </c>
      <c r="V39" s="58">
        <f t="shared" si="20"/>
        <v>0</v>
      </c>
    </row>
    <row r="40" spans="2:22" ht="13.5" customHeight="1">
      <c r="B40" s="62">
        <f t="shared" si="0"/>
        <v>14</v>
      </c>
      <c r="C40" s="68">
        <f t="shared" si="1"/>
        <v>400</v>
      </c>
      <c r="D40" s="69">
        <f t="shared" si="2"/>
        <v>5928.2573821605647</v>
      </c>
      <c r="E40" s="68">
        <f t="shared" si="3"/>
        <v>100</v>
      </c>
      <c r="F40" s="69">
        <f t="shared" si="4"/>
        <v>13142.551942642267</v>
      </c>
      <c r="G40" s="68">
        <f t="shared" si="5"/>
        <v>200</v>
      </c>
      <c r="H40" s="69">
        <f t="shared" si="6"/>
        <v>18222.614608909436</v>
      </c>
      <c r="I40" s="68">
        <f t="shared" si="7"/>
        <v>500</v>
      </c>
      <c r="J40" s="69">
        <f t="shared" si="8"/>
        <v>45034.721178984961</v>
      </c>
      <c r="K40" s="68">
        <f t="shared" si="9"/>
        <v>1000</v>
      </c>
      <c r="L40" s="69">
        <f t="shared" si="10"/>
        <v>90069.442357969921</v>
      </c>
      <c r="M40" s="68">
        <f t="shared" si="11"/>
        <v>0</v>
      </c>
      <c r="N40" s="69">
        <f t="shared" si="12"/>
        <v>0</v>
      </c>
      <c r="O40" s="68">
        <f t="shared" si="13"/>
        <v>0</v>
      </c>
      <c r="P40" s="69">
        <f t="shared" si="14"/>
        <v>0</v>
      </c>
      <c r="Q40" s="68">
        <f t="shared" si="15"/>
        <v>0</v>
      </c>
      <c r="R40" s="69">
        <f t="shared" si="16"/>
        <v>0</v>
      </c>
      <c r="S40" s="68">
        <f t="shared" si="17"/>
        <v>0</v>
      </c>
      <c r="T40" s="69">
        <f t="shared" si="18"/>
        <v>0</v>
      </c>
      <c r="U40" s="65">
        <f t="shared" si="19"/>
        <v>0</v>
      </c>
      <c r="V40" s="58">
        <f t="shared" si="20"/>
        <v>0</v>
      </c>
    </row>
    <row r="41" spans="2:22" ht="13.5" customHeight="1">
      <c r="B41" s="62">
        <f t="shared" si="0"/>
        <v>15</v>
      </c>
      <c r="C41" s="68">
        <f t="shared" si="1"/>
        <v>400</v>
      </c>
      <c r="D41" s="69">
        <f t="shared" si="2"/>
        <v>5620.3950051965739</v>
      </c>
      <c r="E41" s="68">
        <f t="shared" si="3"/>
        <v>100</v>
      </c>
      <c r="F41" s="69">
        <f>IF((F40-E41)&lt;=0.0001,0,(F40-E41)*(1+(F$24/12)))</f>
        <v>13249.059015067436</v>
      </c>
      <c r="G41" s="68">
        <f t="shared" si="5"/>
        <v>200</v>
      </c>
      <c r="H41" s="69">
        <f t="shared" si="6"/>
        <v>18097.70883644656</v>
      </c>
      <c r="I41" s="68">
        <f t="shared" si="7"/>
        <v>500</v>
      </c>
      <c r="J41" s="69">
        <f t="shared" si="8"/>
        <v>44683.170249581577</v>
      </c>
      <c r="K41" s="68">
        <f t="shared" si="9"/>
        <v>1000</v>
      </c>
      <c r="L41" s="69">
        <f t="shared" si="10"/>
        <v>89366.340499163154</v>
      </c>
      <c r="M41" s="68">
        <f t="shared" si="11"/>
        <v>0</v>
      </c>
      <c r="N41" s="69">
        <f t="shared" si="12"/>
        <v>0</v>
      </c>
      <c r="O41" s="68">
        <f t="shared" si="13"/>
        <v>0</v>
      </c>
      <c r="P41" s="69">
        <f t="shared" si="14"/>
        <v>0</v>
      </c>
      <c r="Q41" s="68">
        <f t="shared" si="15"/>
        <v>0</v>
      </c>
      <c r="R41" s="69">
        <f t="shared" si="16"/>
        <v>0</v>
      </c>
      <c r="S41" s="68">
        <f t="shared" si="17"/>
        <v>0</v>
      </c>
      <c r="T41" s="69">
        <f t="shared" si="18"/>
        <v>0</v>
      </c>
      <c r="U41" s="65">
        <f t="shared" si="19"/>
        <v>0</v>
      </c>
      <c r="V41" s="58">
        <f t="shared" si="20"/>
        <v>0</v>
      </c>
    </row>
    <row r="42" spans="2:22" ht="13.5" customHeight="1">
      <c r="B42" s="62">
        <f t="shared" si="0"/>
        <v>16</v>
      </c>
      <c r="C42" s="68">
        <f t="shared" si="1"/>
        <v>400</v>
      </c>
      <c r="D42" s="69">
        <f t="shared" si="2"/>
        <v>5307.4015886165162</v>
      </c>
      <c r="E42" s="68">
        <f t="shared" si="3"/>
        <v>100</v>
      </c>
      <c r="F42" s="69">
        <f t="shared" si="4"/>
        <v>13357.252449472671</v>
      </c>
      <c r="G42" s="68">
        <f t="shared" si="5"/>
        <v>200</v>
      </c>
      <c r="H42" s="69">
        <f t="shared" si="6"/>
        <v>17972.282623265088</v>
      </c>
      <c r="I42" s="68">
        <f t="shared" si="7"/>
        <v>500</v>
      </c>
      <c r="J42" s="69">
        <f t="shared" si="8"/>
        <v>44330.447483746852</v>
      </c>
      <c r="K42" s="68">
        <f t="shared" si="9"/>
        <v>1000</v>
      </c>
      <c r="L42" s="69">
        <f t="shared" si="10"/>
        <v>88660.894967493703</v>
      </c>
      <c r="M42" s="68">
        <f t="shared" si="11"/>
        <v>0</v>
      </c>
      <c r="N42" s="69">
        <f t="shared" si="12"/>
        <v>0</v>
      </c>
      <c r="O42" s="68">
        <f t="shared" si="13"/>
        <v>0</v>
      </c>
      <c r="P42" s="69">
        <f t="shared" si="14"/>
        <v>0</v>
      </c>
      <c r="Q42" s="68">
        <f t="shared" si="15"/>
        <v>0</v>
      </c>
      <c r="R42" s="69">
        <f t="shared" si="16"/>
        <v>0</v>
      </c>
      <c r="S42" s="68">
        <f t="shared" si="17"/>
        <v>0</v>
      </c>
      <c r="T42" s="69">
        <f t="shared" si="18"/>
        <v>0</v>
      </c>
      <c r="U42" s="65">
        <f t="shared" si="19"/>
        <v>0</v>
      </c>
      <c r="V42" s="58">
        <f t="shared" si="20"/>
        <v>0</v>
      </c>
    </row>
    <row r="43" spans="2:22" ht="13.5" customHeight="1">
      <c r="B43" s="62">
        <f t="shared" si="0"/>
        <v>17</v>
      </c>
      <c r="C43" s="68">
        <f t="shared" si="1"/>
        <v>400</v>
      </c>
      <c r="D43" s="69">
        <f t="shared" si="2"/>
        <v>4989.1916150934576</v>
      </c>
      <c r="E43" s="68">
        <f t="shared" si="3"/>
        <v>100</v>
      </c>
      <c r="F43" s="69">
        <f t="shared" si="4"/>
        <v>13467.158946589323</v>
      </c>
      <c r="G43" s="68">
        <f t="shared" si="5"/>
        <v>200</v>
      </c>
      <c r="H43" s="69">
        <f>IF((H42-G43)&lt;=0.0001,0,(H42-G43)*(1+(H$24/12)))</f>
        <v>17846.333800862027</v>
      </c>
      <c r="I43" s="68">
        <f t="shared" si="7"/>
        <v>500</v>
      </c>
      <c r="J43" s="69">
        <f t="shared" si="8"/>
        <v>43976.548975359343</v>
      </c>
      <c r="K43" s="68">
        <f t="shared" si="9"/>
        <v>1000</v>
      </c>
      <c r="L43" s="69">
        <f t="shared" si="10"/>
        <v>87953.097950718686</v>
      </c>
      <c r="M43" s="68">
        <f t="shared" si="11"/>
        <v>0</v>
      </c>
      <c r="N43" s="69">
        <f t="shared" si="12"/>
        <v>0</v>
      </c>
      <c r="O43" s="68">
        <f t="shared" si="13"/>
        <v>0</v>
      </c>
      <c r="P43" s="69">
        <f t="shared" si="14"/>
        <v>0</v>
      </c>
      <c r="Q43" s="68">
        <f t="shared" si="15"/>
        <v>0</v>
      </c>
      <c r="R43" s="69">
        <f t="shared" si="16"/>
        <v>0</v>
      </c>
      <c r="S43" s="68">
        <f t="shared" si="17"/>
        <v>0</v>
      </c>
      <c r="T43" s="69">
        <f t="shared" si="18"/>
        <v>0</v>
      </c>
      <c r="U43" s="65">
        <f t="shared" si="19"/>
        <v>0</v>
      </c>
      <c r="V43" s="58">
        <f t="shared" si="20"/>
        <v>0</v>
      </c>
    </row>
    <row r="44" spans="2:22" ht="13.5" customHeight="1">
      <c r="B44" s="62">
        <f t="shared" si="0"/>
        <v>18</v>
      </c>
      <c r="C44" s="68">
        <f t="shared" si="1"/>
        <v>400</v>
      </c>
      <c r="D44" s="69">
        <f t="shared" si="2"/>
        <v>4665.6781420116813</v>
      </c>
      <c r="E44" s="68">
        <f t="shared" si="3"/>
        <v>100</v>
      </c>
      <c r="F44" s="69">
        <f t="shared" si="4"/>
        <v>13578.805629910321</v>
      </c>
      <c r="G44" s="68">
        <f t="shared" si="5"/>
        <v>200</v>
      </c>
      <c r="H44" s="69">
        <f t="shared" si="6"/>
        <v>17719.86019169895</v>
      </c>
      <c r="I44" s="68">
        <f t="shared" si="7"/>
        <v>500</v>
      </c>
      <c r="J44" s="69">
        <f t="shared" si="8"/>
        <v>43621.470805277211</v>
      </c>
      <c r="K44" s="68">
        <f t="shared" si="9"/>
        <v>1000</v>
      </c>
      <c r="L44" s="69">
        <f t="shared" si="10"/>
        <v>87242.941610554422</v>
      </c>
      <c r="M44" s="68">
        <f t="shared" si="11"/>
        <v>0</v>
      </c>
      <c r="N44" s="69">
        <f t="shared" si="12"/>
        <v>0</v>
      </c>
      <c r="O44" s="68">
        <f t="shared" si="13"/>
        <v>0</v>
      </c>
      <c r="P44" s="69">
        <f t="shared" si="14"/>
        <v>0</v>
      </c>
      <c r="Q44" s="68">
        <f t="shared" si="15"/>
        <v>0</v>
      </c>
      <c r="R44" s="69">
        <f t="shared" si="16"/>
        <v>0</v>
      </c>
      <c r="S44" s="68">
        <f t="shared" si="17"/>
        <v>0</v>
      </c>
      <c r="T44" s="69">
        <f t="shared" si="18"/>
        <v>0</v>
      </c>
      <c r="U44" s="65">
        <f t="shared" si="19"/>
        <v>0</v>
      </c>
      <c r="V44" s="58">
        <f t="shared" si="20"/>
        <v>0</v>
      </c>
    </row>
    <row r="45" spans="2:22" ht="13.5" customHeight="1">
      <c r="B45" s="62">
        <f t="shared" si="0"/>
        <v>19</v>
      </c>
      <c r="C45" s="68">
        <f t="shared" si="1"/>
        <v>400</v>
      </c>
      <c r="D45" s="69">
        <f t="shared" si="2"/>
        <v>4336.7727777118762</v>
      </c>
      <c r="E45" s="68">
        <f t="shared" si="3"/>
        <v>100</v>
      </c>
      <c r="F45" s="69">
        <f t="shared" si="4"/>
        <v>13692.220052383902</v>
      </c>
      <c r="G45" s="68">
        <f t="shared" si="5"/>
        <v>200</v>
      </c>
      <c r="H45" s="69">
        <f t="shared" si="6"/>
        <v>17592.859609164363</v>
      </c>
      <c r="I45" s="68">
        <f t="shared" si="7"/>
        <v>500</v>
      </c>
      <c r="J45" s="69">
        <f t="shared" si="8"/>
        <v>43265.209041294802</v>
      </c>
      <c r="K45" s="68">
        <f t="shared" si="9"/>
        <v>1000</v>
      </c>
      <c r="L45" s="69">
        <f t="shared" si="10"/>
        <v>86530.418082589604</v>
      </c>
      <c r="M45" s="68">
        <f t="shared" si="11"/>
        <v>0</v>
      </c>
      <c r="N45" s="69">
        <f t="shared" si="12"/>
        <v>0</v>
      </c>
      <c r="O45" s="68">
        <f t="shared" si="13"/>
        <v>0</v>
      </c>
      <c r="P45" s="69">
        <f t="shared" si="14"/>
        <v>0</v>
      </c>
      <c r="Q45" s="68">
        <f t="shared" si="15"/>
        <v>0</v>
      </c>
      <c r="R45" s="69">
        <f t="shared" si="16"/>
        <v>0</v>
      </c>
      <c r="S45" s="68">
        <f t="shared" si="17"/>
        <v>0</v>
      </c>
      <c r="T45" s="69">
        <f t="shared" si="18"/>
        <v>0</v>
      </c>
      <c r="U45" s="65">
        <f t="shared" si="19"/>
        <v>0</v>
      </c>
      <c r="V45" s="58">
        <f t="shared" si="20"/>
        <v>0</v>
      </c>
    </row>
    <row r="46" spans="2:22" ht="13.5" customHeight="1">
      <c r="B46" s="62">
        <f t="shared" si="0"/>
        <v>20</v>
      </c>
      <c r="C46" s="68">
        <f t="shared" si="1"/>
        <v>400</v>
      </c>
      <c r="D46" s="69">
        <f t="shared" si="2"/>
        <v>4002.3856573404073</v>
      </c>
      <c r="E46" s="68">
        <f t="shared" si="3"/>
        <v>100</v>
      </c>
      <c r="F46" s="69">
        <f t="shared" si="4"/>
        <v>13807.430203213315</v>
      </c>
      <c r="G46" s="68">
        <f t="shared" si="5"/>
        <v>200</v>
      </c>
      <c r="H46" s="69">
        <f t="shared" si="6"/>
        <v>17465.329857535882</v>
      </c>
      <c r="I46" s="68">
        <f t="shared" si="7"/>
        <v>500</v>
      </c>
      <c r="J46" s="69">
        <f t="shared" si="8"/>
        <v>42907.759738099121</v>
      </c>
      <c r="K46" s="68">
        <f t="shared" si="9"/>
        <v>1000</v>
      </c>
      <c r="L46" s="69">
        <f t="shared" si="10"/>
        <v>85815.519476198242</v>
      </c>
      <c r="M46" s="68">
        <f t="shared" si="11"/>
        <v>0</v>
      </c>
      <c r="N46" s="69">
        <f t="shared" si="12"/>
        <v>0</v>
      </c>
      <c r="O46" s="68">
        <f t="shared" si="13"/>
        <v>0</v>
      </c>
      <c r="P46" s="69">
        <f t="shared" si="14"/>
        <v>0</v>
      </c>
      <c r="Q46" s="68">
        <f t="shared" si="15"/>
        <v>0</v>
      </c>
      <c r="R46" s="69">
        <f t="shared" si="16"/>
        <v>0</v>
      </c>
      <c r="S46" s="68">
        <f t="shared" si="17"/>
        <v>0</v>
      </c>
      <c r="T46" s="69">
        <f t="shared" si="18"/>
        <v>0</v>
      </c>
      <c r="U46" s="65">
        <f t="shared" si="19"/>
        <v>0</v>
      </c>
      <c r="V46" s="58">
        <f t="shared" si="20"/>
        <v>0</v>
      </c>
    </row>
    <row r="47" spans="2:22" ht="13.5" customHeight="1">
      <c r="B47" s="62">
        <f t="shared" si="0"/>
        <v>21</v>
      </c>
      <c r="C47" s="68">
        <f t="shared" si="1"/>
        <v>400</v>
      </c>
      <c r="D47" s="69">
        <f t="shared" si="2"/>
        <v>3662.4254182960804</v>
      </c>
      <c r="E47" s="68">
        <f t="shared" si="3"/>
        <v>100</v>
      </c>
      <c r="F47" s="69">
        <f t="shared" si="4"/>
        <v>13924.464514764193</v>
      </c>
      <c r="G47" s="68">
        <f t="shared" si="5"/>
        <v>200</v>
      </c>
      <c r="H47" s="69">
        <f t="shared" si="6"/>
        <v>17337.26873194228</v>
      </c>
      <c r="I47" s="68">
        <f t="shared" si="7"/>
        <v>500</v>
      </c>
      <c r="J47" s="69">
        <f t="shared" si="8"/>
        <v>42549.118937226121</v>
      </c>
      <c r="K47" s="68">
        <f t="shared" si="9"/>
        <v>1000</v>
      </c>
      <c r="L47" s="69">
        <f t="shared" si="10"/>
        <v>85098.237874452243</v>
      </c>
      <c r="M47" s="68">
        <f t="shared" si="11"/>
        <v>0</v>
      </c>
      <c r="N47" s="69">
        <f t="shared" si="12"/>
        <v>0</v>
      </c>
      <c r="O47" s="68">
        <f t="shared" si="13"/>
        <v>0</v>
      </c>
      <c r="P47" s="69">
        <f t="shared" si="14"/>
        <v>0</v>
      </c>
      <c r="Q47" s="68">
        <f t="shared" si="15"/>
        <v>0</v>
      </c>
      <c r="R47" s="69">
        <f t="shared" si="16"/>
        <v>0</v>
      </c>
      <c r="S47" s="68">
        <f t="shared" si="17"/>
        <v>0</v>
      </c>
      <c r="T47" s="69">
        <f t="shared" si="18"/>
        <v>0</v>
      </c>
      <c r="U47" s="65">
        <f t="shared" si="19"/>
        <v>0</v>
      </c>
      <c r="V47" s="58">
        <f t="shared" si="20"/>
        <v>0</v>
      </c>
    </row>
    <row r="48" spans="2:22" ht="13.5" customHeight="1">
      <c r="B48" s="62">
        <f t="shared" si="0"/>
        <v>22</v>
      </c>
      <c r="C48" s="68">
        <f t="shared" si="1"/>
        <v>400</v>
      </c>
      <c r="D48" s="69">
        <f t="shared" si="2"/>
        <v>3316.7991752676817</v>
      </c>
      <c r="E48" s="68">
        <f t="shared" si="3"/>
        <v>100</v>
      </c>
      <c r="F48" s="69">
        <f t="shared" si="4"/>
        <v>14043.351869581293</v>
      </c>
      <c r="G48" s="68">
        <f t="shared" si="5"/>
        <v>200</v>
      </c>
      <c r="H48" s="69">
        <f t="shared" si="6"/>
        <v>17208.674018325371</v>
      </c>
      <c r="I48" s="68">
        <f t="shared" si="7"/>
        <v>500</v>
      </c>
      <c r="J48" s="69">
        <f t="shared" si="8"/>
        <v>42189.28266701688</v>
      </c>
      <c r="K48" s="68">
        <f t="shared" si="9"/>
        <v>1000</v>
      </c>
      <c r="L48" s="69">
        <f t="shared" si="10"/>
        <v>84378.565334033759</v>
      </c>
      <c r="M48" s="68">
        <f t="shared" si="11"/>
        <v>0</v>
      </c>
      <c r="N48" s="69">
        <f t="shared" si="12"/>
        <v>0</v>
      </c>
      <c r="O48" s="68">
        <f t="shared" si="13"/>
        <v>0</v>
      </c>
      <c r="P48" s="69">
        <f t="shared" si="14"/>
        <v>0</v>
      </c>
      <c r="Q48" s="68">
        <f t="shared" si="15"/>
        <v>0</v>
      </c>
      <c r="R48" s="69">
        <f t="shared" si="16"/>
        <v>0</v>
      </c>
      <c r="S48" s="68">
        <f t="shared" si="17"/>
        <v>0</v>
      </c>
      <c r="T48" s="69">
        <f t="shared" si="18"/>
        <v>0</v>
      </c>
      <c r="U48" s="65">
        <f t="shared" si="19"/>
        <v>0</v>
      </c>
      <c r="V48" s="58">
        <f t="shared" si="20"/>
        <v>0</v>
      </c>
    </row>
    <row r="49" spans="2:22" ht="13.5" customHeight="1">
      <c r="B49" s="62">
        <f t="shared" si="0"/>
        <v>23</v>
      </c>
      <c r="C49" s="68">
        <f t="shared" si="1"/>
        <v>400</v>
      </c>
      <c r="D49" s="69">
        <f t="shared" si="2"/>
        <v>2965.4124948554763</v>
      </c>
      <c r="E49" s="68">
        <f t="shared" si="3"/>
        <v>100</v>
      </c>
      <c r="F49" s="69">
        <f t="shared" si="4"/>
        <v>14164.12160751633</v>
      </c>
      <c r="G49" s="68">
        <f t="shared" si="5"/>
        <v>200</v>
      </c>
      <c r="H49" s="69">
        <f t="shared" si="6"/>
        <v>17079.543493401728</v>
      </c>
      <c r="I49" s="68">
        <f t="shared" si="7"/>
        <v>500</v>
      </c>
      <c r="J49" s="69">
        <f t="shared" si="8"/>
        <v>41828.246942573605</v>
      </c>
      <c r="K49" s="68">
        <f t="shared" si="9"/>
        <v>1000</v>
      </c>
      <c r="L49" s="69">
        <f t="shared" si="10"/>
        <v>83656.493885147211</v>
      </c>
      <c r="M49" s="68">
        <f t="shared" si="11"/>
        <v>0</v>
      </c>
      <c r="N49" s="69">
        <f t="shared" si="12"/>
        <v>0</v>
      </c>
      <c r="O49" s="68">
        <f t="shared" si="13"/>
        <v>0</v>
      </c>
      <c r="P49" s="69">
        <f t="shared" si="14"/>
        <v>0</v>
      </c>
      <c r="Q49" s="68">
        <f t="shared" si="15"/>
        <v>0</v>
      </c>
      <c r="R49" s="69">
        <f t="shared" si="16"/>
        <v>0</v>
      </c>
      <c r="S49" s="68">
        <f t="shared" si="17"/>
        <v>0</v>
      </c>
      <c r="T49" s="69">
        <f t="shared" si="18"/>
        <v>0</v>
      </c>
      <c r="U49" s="65">
        <f t="shared" si="19"/>
        <v>0</v>
      </c>
      <c r="V49" s="58">
        <f t="shared" si="20"/>
        <v>0</v>
      </c>
    </row>
    <row r="50" spans="2:22" ht="13.5" customHeight="1">
      <c r="B50" s="62">
        <f t="shared" si="0"/>
        <v>24</v>
      </c>
      <c r="C50" s="68">
        <f t="shared" si="1"/>
        <v>400</v>
      </c>
      <c r="D50" s="69">
        <f t="shared" si="2"/>
        <v>2608.1693697697342</v>
      </c>
      <c r="E50" s="68">
        <f t="shared" si="3"/>
        <v>100</v>
      </c>
      <c r="F50" s="69">
        <f t="shared" si="4"/>
        <v>14286.803532968672</v>
      </c>
      <c r="G50" s="68">
        <f t="shared" si="5"/>
        <v>200</v>
      </c>
      <c r="H50" s="69">
        <f t="shared" si="6"/>
        <v>16949.874924624237</v>
      </c>
      <c r="I50" s="68">
        <f t="shared" si="7"/>
        <v>500</v>
      </c>
      <c r="J50" s="69">
        <f t="shared" si="8"/>
        <v>41466.00776571552</v>
      </c>
      <c r="K50" s="68">
        <f t="shared" si="9"/>
        <v>1000</v>
      </c>
      <c r="L50" s="69">
        <f t="shared" si="10"/>
        <v>82932.01553143104</v>
      </c>
      <c r="M50" s="68">
        <f t="shared" si="11"/>
        <v>0</v>
      </c>
      <c r="N50" s="69">
        <f t="shared" si="12"/>
        <v>0</v>
      </c>
      <c r="O50" s="68">
        <f t="shared" si="13"/>
        <v>0</v>
      </c>
      <c r="P50" s="69">
        <f t="shared" si="14"/>
        <v>0</v>
      </c>
      <c r="Q50" s="68">
        <f t="shared" si="15"/>
        <v>0</v>
      </c>
      <c r="R50" s="69">
        <f t="shared" si="16"/>
        <v>0</v>
      </c>
      <c r="S50" s="68">
        <f t="shared" si="17"/>
        <v>0</v>
      </c>
      <c r="T50" s="69">
        <f t="shared" si="18"/>
        <v>0</v>
      </c>
      <c r="U50" s="65">
        <f t="shared" si="19"/>
        <v>0</v>
      </c>
      <c r="V50" s="58">
        <f t="shared" si="20"/>
        <v>0</v>
      </c>
    </row>
    <row r="51" spans="2:22" ht="13.5" customHeight="1">
      <c r="B51" s="62">
        <f t="shared" si="0"/>
        <v>25</v>
      </c>
      <c r="C51" s="68">
        <f t="shared" si="1"/>
        <v>400</v>
      </c>
      <c r="D51" s="69">
        <f t="shared" si="2"/>
        <v>2244.9721925992299</v>
      </c>
      <c r="E51" s="68">
        <f t="shared" si="3"/>
        <v>100</v>
      </c>
      <c r="F51" s="69">
        <f t="shared" si="4"/>
        <v>14411.427922240677</v>
      </c>
      <c r="G51" s="68">
        <f t="shared" si="5"/>
        <v>200</v>
      </c>
      <c r="H51" s="69">
        <f t="shared" si="6"/>
        <v>16819.666070143503</v>
      </c>
      <c r="I51" s="68">
        <f t="shared" si="7"/>
        <v>500</v>
      </c>
      <c r="J51" s="69">
        <f t="shared" si="8"/>
        <v>41102.561124934575</v>
      </c>
      <c r="K51" s="68">
        <f t="shared" si="9"/>
        <v>1000</v>
      </c>
      <c r="L51" s="69">
        <f t="shared" si="10"/>
        <v>82205.12224986915</v>
      </c>
      <c r="M51" s="68">
        <f t="shared" si="11"/>
        <v>0</v>
      </c>
      <c r="N51" s="69">
        <f t="shared" si="12"/>
        <v>0</v>
      </c>
      <c r="O51" s="68">
        <f t="shared" si="13"/>
        <v>0</v>
      </c>
      <c r="P51" s="69">
        <f t="shared" si="14"/>
        <v>0</v>
      </c>
      <c r="Q51" s="68">
        <f t="shared" si="15"/>
        <v>0</v>
      </c>
      <c r="R51" s="69">
        <f t="shared" si="16"/>
        <v>0</v>
      </c>
      <c r="S51" s="68">
        <f t="shared" si="17"/>
        <v>0</v>
      </c>
      <c r="T51" s="69">
        <f t="shared" si="18"/>
        <v>0</v>
      </c>
      <c r="U51" s="65">
        <f t="shared" si="19"/>
        <v>0</v>
      </c>
      <c r="V51" s="58">
        <f t="shared" si="20"/>
        <v>0</v>
      </c>
    </row>
    <row r="52" spans="2:22" ht="13.5" customHeight="1">
      <c r="B52" s="62">
        <f t="shared" si="0"/>
        <v>26</v>
      </c>
      <c r="C52" s="68">
        <f t="shared" si="1"/>
        <v>400</v>
      </c>
      <c r="D52" s="69">
        <f t="shared" si="2"/>
        <v>1875.7217291425502</v>
      </c>
      <c r="E52" s="68">
        <f t="shared" si="3"/>
        <v>100</v>
      </c>
      <c r="F52" s="69">
        <f t="shared" si="4"/>
        <v>14538.025531009487</v>
      </c>
      <c r="G52" s="68">
        <f t="shared" si="5"/>
        <v>200</v>
      </c>
      <c r="H52" s="69">
        <f t="shared" si="6"/>
        <v>16688.914678769102</v>
      </c>
      <c r="I52" s="68">
        <f t="shared" si="7"/>
        <v>500</v>
      </c>
      <c r="J52" s="69">
        <f t="shared" si="8"/>
        <v>40737.902995351025</v>
      </c>
      <c r="K52" s="68">
        <f t="shared" si="9"/>
        <v>1000</v>
      </c>
      <c r="L52" s="69">
        <f t="shared" si="10"/>
        <v>81475.805990702051</v>
      </c>
      <c r="M52" s="68">
        <f t="shared" si="11"/>
        <v>0</v>
      </c>
      <c r="N52" s="69">
        <f t="shared" si="12"/>
        <v>0</v>
      </c>
      <c r="O52" s="68">
        <f t="shared" si="13"/>
        <v>0</v>
      </c>
      <c r="P52" s="69">
        <f t="shared" si="14"/>
        <v>0</v>
      </c>
      <c r="Q52" s="68">
        <f t="shared" si="15"/>
        <v>0</v>
      </c>
      <c r="R52" s="69">
        <f t="shared" si="16"/>
        <v>0</v>
      </c>
      <c r="S52" s="68">
        <f t="shared" si="17"/>
        <v>0</v>
      </c>
      <c r="T52" s="69">
        <f t="shared" si="18"/>
        <v>0</v>
      </c>
      <c r="U52" s="65">
        <f t="shared" si="19"/>
        <v>0</v>
      </c>
      <c r="V52" s="58">
        <f t="shared" si="20"/>
        <v>0</v>
      </c>
    </row>
    <row r="53" spans="2:22" ht="13.5" customHeight="1">
      <c r="B53" s="62">
        <f t="shared" si="0"/>
        <v>27</v>
      </c>
      <c r="C53" s="68">
        <f t="shared" si="1"/>
        <v>400</v>
      </c>
      <c r="D53" s="69">
        <f t="shared" si="2"/>
        <v>1500.3170912949261</v>
      </c>
      <c r="E53" s="68">
        <f t="shared" si="3"/>
        <v>100</v>
      </c>
      <c r="F53" s="69">
        <f t="shared" si="4"/>
        <v>14666.627601917138</v>
      </c>
      <c r="G53" s="68">
        <f t="shared" si="5"/>
        <v>200</v>
      </c>
      <c r="H53" s="69">
        <f t="shared" si="6"/>
        <v>16557.618489930639</v>
      </c>
      <c r="I53" s="68">
        <f t="shared" si="7"/>
        <v>500</v>
      </c>
      <c r="J53" s="69">
        <f t="shared" si="8"/>
        <v>40372.029338668865</v>
      </c>
      <c r="K53" s="68">
        <f t="shared" si="9"/>
        <v>1000</v>
      </c>
      <c r="L53" s="69">
        <f t="shared" si="10"/>
        <v>80744.058677337729</v>
      </c>
      <c r="M53" s="68">
        <f t="shared" si="11"/>
        <v>0</v>
      </c>
      <c r="N53" s="69">
        <f t="shared" si="12"/>
        <v>0</v>
      </c>
      <c r="O53" s="68">
        <f t="shared" si="13"/>
        <v>0</v>
      </c>
      <c r="P53" s="69">
        <f t="shared" si="14"/>
        <v>0</v>
      </c>
      <c r="Q53" s="68">
        <f t="shared" si="15"/>
        <v>0</v>
      </c>
      <c r="R53" s="69">
        <f t="shared" si="16"/>
        <v>0</v>
      </c>
      <c r="S53" s="68">
        <f t="shared" si="17"/>
        <v>0</v>
      </c>
      <c r="T53" s="69">
        <f t="shared" si="18"/>
        <v>0</v>
      </c>
      <c r="U53" s="65">
        <f t="shared" si="19"/>
        <v>0</v>
      </c>
      <c r="V53" s="58">
        <f t="shared" si="20"/>
        <v>0</v>
      </c>
    </row>
    <row r="54" spans="2:22" ht="13.5" customHeight="1">
      <c r="B54" s="62">
        <f t="shared" si="0"/>
        <v>28</v>
      </c>
      <c r="C54" s="68">
        <f t="shared" si="1"/>
        <v>400</v>
      </c>
      <c r="D54" s="69">
        <f t="shared" si="2"/>
        <v>1118.6557094831749</v>
      </c>
      <c r="E54" s="68">
        <f t="shared" si="3"/>
        <v>100</v>
      </c>
      <c r="F54" s="69">
        <f t="shared" si="4"/>
        <v>14797.265872280826</v>
      </c>
      <c r="G54" s="68">
        <f t="shared" si="5"/>
        <v>200</v>
      </c>
      <c r="H54" s="69">
        <f t="shared" si="6"/>
        <v>16425.775233638684</v>
      </c>
      <c r="I54" s="68">
        <f t="shared" si="7"/>
        <v>500</v>
      </c>
      <c r="J54" s="69">
        <f t="shared" si="8"/>
        <v>40004.936103131098</v>
      </c>
      <c r="K54" s="68">
        <f t="shared" si="9"/>
        <v>1000</v>
      </c>
      <c r="L54" s="69">
        <f t="shared" si="10"/>
        <v>80009.872206262196</v>
      </c>
      <c r="M54" s="68">
        <f t="shared" si="11"/>
        <v>0</v>
      </c>
      <c r="N54" s="69">
        <f t="shared" si="12"/>
        <v>0</v>
      </c>
      <c r="O54" s="68">
        <f t="shared" si="13"/>
        <v>0</v>
      </c>
      <c r="P54" s="69">
        <f t="shared" si="14"/>
        <v>0</v>
      </c>
      <c r="Q54" s="68">
        <f t="shared" si="15"/>
        <v>0</v>
      </c>
      <c r="R54" s="69">
        <f t="shared" si="16"/>
        <v>0</v>
      </c>
      <c r="S54" s="68">
        <f t="shared" si="17"/>
        <v>0</v>
      </c>
      <c r="T54" s="69">
        <f t="shared" si="18"/>
        <v>0</v>
      </c>
      <c r="U54" s="65">
        <f t="shared" si="19"/>
        <v>0</v>
      </c>
      <c r="V54" s="58">
        <f t="shared" si="20"/>
        <v>0</v>
      </c>
    </row>
    <row r="55" spans="2:22" ht="13.5" customHeight="1">
      <c r="B55" s="62">
        <f t="shared" si="0"/>
        <v>29</v>
      </c>
      <c r="C55" s="68">
        <f t="shared" si="1"/>
        <v>400</v>
      </c>
      <c r="D55" s="69">
        <f t="shared" si="2"/>
        <v>730.63330464122771</v>
      </c>
      <c r="E55" s="68">
        <f t="shared" si="3"/>
        <v>100</v>
      </c>
      <c r="F55" s="69">
        <f t="shared" si="4"/>
        <v>14929.972581925273</v>
      </c>
      <c r="G55" s="68">
        <f t="shared" si="5"/>
        <v>200</v>
      </c>
      <c r="H55" s="69">
        <f t="shared" si="6"/>
        <v>16293.382630445511</v>
      </c>
      <c r="I55" s="68">
        <f t="shared" si="7"/>
        <v>500</v>
      </c>
      <c r="J55" s="69">
        <f t="shared" si="8"/>
        <v>39636.619223474874</v>
      </c>
      <c r="K55" s="68">
        <f t="shared" si="9"/>
        <v>1000</v>
      </c>
      <c r="L55" s="69">
        <f t="shared" si="10"/>
        <v>79273.238446949748</v>
      </c>
      <c r="M55" s="68">
        <f t="shared" si="11"/>
        <v>0</v>
      </c>
      <c r="N55" s="69">
        <f t="shared" si="12"/>
        <v>0</v>
      </c>
      <c r="O55" s="68">
        <f t="shared" si="13"/>
        <v>0</v>
      </c>
      <c r="P55" s="69">
        <f t="shared" si="14"/>
        <v>0</v>
      </c>
      <c r="Q55" s="68">
        <f t="shared" si="15"/>
        <v>0</v>
      </c>
      <c r="R55" s="69">
        <f t="shared" si="16"/>
        <v>0</v>
      </c>
      <c r="S55" s="68">
        <f t="shared" si="17"/>
        <v>0</v>
      </c>
      <c r="T55" s="69">
        <f t="shared" si="18"/>
        <v>0</v>
      </c>
      <c r="U55" s="65">
        <f t="shared" si="19"/>
        <v>0</v>
      </c>
      <c r="V55" s="58">
        <f t="shared" si="20"/>
        <v>0</v>
      </c>
    </row>
    <row r="56" spans="2:22" ht="13.5" customHeight="1">
      <c r="B56" s="62">
        <f t="shared" si="0"/>
        <v>30</v>
      </c>
      <c r="C56" s="68">
        <f t="shared" si="1"/>
        <v>400</v>
      </c>
      <c r="D56" s="69">
        <f t="shared" si="2"/>
        <v>336.1438597185815</v>
      </c>
      <c r="E56" s="68">
        <f t="shared" si="3"/>
        <v>100</v>
      </c>
      <c r="F56" s="69">
        <f t="shared" si="4"/>
        <v>15064.780481139091</v>
      </c>
      <c r="G56" s="68">
        <f t="shared" si="5"/>
        <v>200</v>
      </c>
      <c r="H56" s="69">
        <f t="shared" si="6"/>
        <v>16160.4383914057</v>
      </c>
      <c r="I56" s="68">
        <f t="shared" si="7"/>
        <v>500</v>
      </c>
      <c r="J56" s="69">
        <f t="shared" si="8"/>
        <v>39267.074620886458</v>
      </c>
      <c r="K56" s="68">
        <f t="shared" si="9"/>
        <v>1000</v>
      </c>
      <c r="L56" s="69">
        <f t="shared" si="10"/>
        <v>78534.149241772917</v>
      </c>
      <c r="M56" s="68">
        <f t="shared" si="11"/>
        <v>0</v>
      </c>
      <c r="N56" s="69">
        <f t="shared" si="12"/>
        <v>0</v>
      </c>
      <c r="O56" s="68">
        <f t="shared" si="13"/>
        <v>0</v>
      </c>
      <c r="P56" s="69">
        <f t="shared" si="14"/>
        <v>0</v>
      </c>
      <c r="Q56" s="68">
        <f t="shared" si="15"/>
        <v>0</v>
      </c>
      <c r="R56" s="69">
        <f t="shared" si="16"/>
        <v>0</v>
      </c>
      <c r="S56" s="68">
        <f t="shared" si="17"/>
        <v>0</v>
      </c>
      <c r="T56" s="69">
        <f t="shared" si="18"/>
        <v>0</v>
      </c>
      <c r="U56" s="65">
        <f t="shared" si="19"/>
        <v>0</v>
      </c>
      <c r="V56" s="58">
        <f t="shared" si="20"/>
        <v>0</v>
      </c>
    </row>
    <row r="57" spans="2:22" ht="13.5" customHeight="1">
      <c r="B57" s="62">
        <f t="shared" si="0"/>
        <v>31</v>
      </c>
      <c r="C57" s="68">
        <f t="shared" si="1"/>
        <v>336.1438597185815</v>
      </c>
      <c r="D57" s="69">
        <f t="shared" si="2"/>
        <v>0</v>
      </c>
      <c r="E57" s="68">
        <f t="shared" si="3"/>
        <v>163.8561402814185</v>
      </c>
      <c r="F57" s="69">
        <f t="shared" si="4"/>
        <v>15136.855642921251</v>
      </c>
      <c r="G57" s="68">
        <f t="shared" si="5"/>
        <v>200</v>
      </c>
      <c r="H57" s="69">
        <f t="shared" si="6"/>
        <v>16026.940218036556</v>
      </c>
      <c r="I57" s="68">
        <f t="shared" si="7"/>
        <v>500</v>
      </c>
      <c r="J57" s="69">
        <f t="shared" si="8"/>
        <v>38896.298202956081</v>
      </c>
      <c r="K57" s="68">
        <f t="shared" si="9"/>
        <v>1000</v>
      </c>
      <c r="L57" s="69">
        <f t="shared" si="10"/>
        <v>77792.596405912162</v>
      </c>
      <c r="M57" s="68">
        <f t="shared" si="11"/>
        <v>0</v>
      </c>
      <c r="N57" s="69">
        <f t="shared" si="12"/>
        <v>0</v>
      </c>
      <c r="O57" s="68">
        <f t="shared" si="13"/>
        <v>0</v>
      </c>
      <c r="P57" s="69">
        <f t="shared" si="14"/>
        <v>0</v>
      </c>
      <c r="Q57" s="68">
        <f t="shared" si="15"/>
        <v>0</v>
      </c>
      <c r="R57" s="69">
        <f t="shared" si="16"/>
        <v>0</v>
      </c>
      <c r="S57" s="68">
        <f t="shared" si="17"/>
        <v>0</v>
      </c>
      <c r="T57" s="69">
        <f t="shared" si="18"/>
        <v>0</v>
      </c>
      <c r="U57" s="65">
        <f t="shared" si="19"/>
        <v>0</v>
      </c>
      <c r="V57" s="58">
        <f t="shared" si="20"/>
        <v>0</v>
      </c>
    </row>
    <row r="58" spans="2:22" ht="13.5" customHeight="1">
      <c r="B58" s="62">
        <f t="shared" si="0"/>
        <v>32</v>
      </c>
      <c r="C58" s="68">
        <f t="shared" si="1"/>
        <v>0</v>
      </c>
      <c r="D58" s="69">
        <f t="shared" si="2"/>
        <v>0</v>
      </c>
      <c r="E58" s="68">
        <f t="shared" si="3"/>
        <v>500</v>
      </c>
      <c r="F58" s="69">
        <f t="shared" si="4"/>
        <v>14868.605857267505</v>
      </c>
      <c r="G58" s="68">
        <f t="shared" si="5"/>
        <v>200</v>
      </c>
      <c r="H58" s="69">
        <f t="shared" si="6"/>
        <v>15892.885802278375</v>
      </c>
      <c r="I58" s="68">
        <f t="shared" si="7"/>
        <v>500</v>
      </c>
      <c r="J58" s="69">
        <f t="shared" si="8"/>
        <v>38524.285863632605</v>
      </c>
      <c r="K58" s="68">
        <f t="shared" si="9"/>
        <v>1000</v>
      </c>
      <c r="L58" s="69">
        <f t="shared" si="10"/>
        <v>77048.571727265211</v>
      </c>
      <c r="M58" s="68">
        <f t="shared" si="11"/>
        <v>0</v>
      </c>
      <c r="N58" s="69">
        <f t="shared" si="12"/>
        <v>0</v>
      </c>
      <c r="O58" s="68">
        <f t="shared" si="13"/>
        <v>0</v>
      </c>
      <c r="P58" s="69">
        <f t="shared" si="14"/>
        <v>0</v>
      </c>
      <c r="Q58" s="68">
        <f t="shared" si="15"/>
        <v>0</v>
      </c>
      <c r="R58" s="69">
        <f t="shared" si="16"/>
        <v>0</v>
      </c>
      <c r="S58" s="68">
        <f t="shared" si="17"/>
        <v>0</v>
      </c>
      <c r="T58" s="69">
        <f t="shared" si="18"/>
        <v>0</v>
      </c>
      <c r="U58" s="65">
        <f t="shared" si="19"/>
        <v>0</v>
      </c>
      <c r="V58" s="58">
        <f t="shared" si="20"/>
        <v>0</v>
      </c>
    </row>
    <row r="59" spans="2:22" ht="13.5" customHeight="1">
      <c r="B59" s="62">
        <f t="shared" si="0"/>
        <v>33</v>
      </c>
      <c r="C59" s="68">
        <f t="shared" si="1"/>
        <v>0</v>
      </c>
      <c r="D59" s="69">
        <f t="shared" si="2"/>
        <v>0</v>
      </c>
      <c r="E59" s="68">
        <f t="shared" si="3"/>
        <v>500</v>
      </c>
      <c r="F59" s="69">
        <f t="shared" si="4"/>
        <v>14596.108783340907</v>
      </c>
      <c r="G59" s="68">
        <f t="shared" si="5"/>
        <v>200</v>
      </c>
      <c r="H59" s="69">
        <f t="shared" si="6"/>
        <v>15758.272826454535</v>
      </c>
      <c r="I59" s="68">
        <f t="shared" si="7"/>
        <v>500</v>
      </c>
      <c r="J59" s="69">
        <f t="shared" si="8"/>
        <v>38151.033483178049</v>
      </c>
      <c r="K59" s="68">
        <f t="shared" si="9"/>
        <v>1000</v>
      </c>
      <c r="L59" s="69">
        <f t="shared" si="10"/>
        <v>76302.066966356098</v>
      </c>
      <c r="M59" s="68">
        <f t="shared" si="11"/>
        <v>0</v>
      </c>
      <c r="N59" s="69">
        <f t="shared" si="12"/>
        <v>0</v>
      </c>
      <c r="O59" s="68">
        <f t="shared" si="13"/>
        <v>0</v>
      </c>
      <c r="P59" s="69">
        <f t="shared" si="14"/>
        <v>0</v>
      </c>
      <c r="Q59" s="68">
        <f t="shared" si="15"/>
        <v>0</v>
      </c>
      <c r="R59" s="69">
        <f t="shared" si="16"/>
        <v>0</v>
      </c>
      <c r="S59" s="68">
        <f t="shared" si="17"/>
        <v>0</v>
      </c>
      <c r="T59" s="69">
        <f t="shared" si="18"/>
        <v>0</v>
      </c>
      <c r="U59" s="65">
        <f t="shared" si="19"/>
        <v>0</v>
      </c>
      <c r="V59" s="58">
        <f t="shared" si="20"/>
        <v>0</v>
      </c>
    </row>
    <row r="60" spans="2:22" ht="13.5" customHeight="1">
      <c r="B60" s="62">
        <f t="shared" si="0"/>
        <v>34</v>
      </c>
      <c r="C60" s="68">
        <f t="shared" si="1"/>
        <v>0</v>
      </c>
      <c r="D60" s="69">
        <f t="shared" si="2"/>
        <v>0</v>
      </c>
      <c r="E60" s="68">
        <f t="shared" si="3"/>
        <v>500</v>
      </c>
      <c r="F60" s="69">
        <f t="shared" si="4"/>
        <v>14319.297172410472</v>
      </c>
      <c r="G60" s="68">
        <f t="shared" si="5"/>
        <v>200</v>
      </c>
      <c r="H60" s="69">
        <f t="shared" si="6"/>
        <v>15623.098963231429</v>
      </c>
      <c r="I60" s="68">
        <f t="shared" si="7"/>
        <v>500</v>
      </c>
      <c r="J60" s="69">
        <f t="shared" si="8"/>
        <v>37776.536928121976</v>
      </c>
      <c r="K60" s="68">
        <f t="shared" si="9"/>
        <v>1000</v>
      </c>
      <c r="L60" s="69">
        <f t="shared" si="10"/>
        <v>75553.073856243951</v>
      </c>
      <c r="M60" s="68">
        <f t="shared" si="11"/>
        <v>0</v>
      </c>
      <c r="N60" s="69">
        <f t="shared" si="12"/>
        <v>0</v>
      </c>
      <c r="O60" s="68">
        <f t="shared" si="13"/>
        <v>0</v>
      </c>
      <c r="P60" s="69">
        <f t="shared" si="14"/>
        <v>0</v>
      </c>
      <c r="Q60" s="68">
        <f t="shared" si="15"/>
        <v>0</v>
      </c>
      <c r="R60" s="69">
        <f t="shared" si="16"/>
        <v>0</v>
      </c>
      <c r="S60" s="68">
        <f t="shared" si="17"/>
        <v>0</v>
      </c>
      <c r="T60" s="69">
        <f t="shared" si="18"/>
        <v>0</v>
      </c>
      <c r="U60" s="65">
        <f t="shared" si="19"/>
        <v>0</v>
      </c>
      <c r="V60" s="58">
        <f t="shared" si="20"/>
        <v>0</v>
      </c>
    </row>
    <row r="61" spans="2:22" ht="13.5" customHeight="1">
      <c r="B61" s="62">
        <f t="shared" si="0"/>
        <v>35</v>
      </c>
      <c r="C61" s="68">
        <f t="shared" si="1"/>
        <v>0</v>
      </c>
      <c r="D61" s="69">
        <f t="shared" si="2"/>
        <v>0</v>
      </c>
      <c r="E61" s="68">
        <f t="shared" si="3"/>
        <v>500</v>
      </c>
      <c r="F61" s="69">
        <f t="shared" si="4"/>
        <v>14038.102710973639</v>
      </c>
      <c r="G61" s="68">
        <f t="shared" si="5"/>
        <v>200</v>
      </c>
      <c r="H61" s="69">
        <f t="shared" si="6"/>
        <v>15487.361875578226</v>
      </c>
      <c r="I61" s="68">
        <f t="shared" si="7"/>
        <v>500</v>
      </c>
      <c r="J61" s="69">
        <f t="shared" si="8"/>
        <v>37400.792051215722</v>
      </c>
      <c r="K61" s="68">
        <f t="shared" si="9"/>
        <v>1000</v>
      </c>
      <c r="L61" s="69">
        <f t="shared" si="10"/>
        <v>74801.584102431443</v>
      </c>
      <c r="M61" s="68">
        <f t="shared" si="11"/>
        <v>0</v>
      </c>
      <c r="N61" s="69">
        <f t="shared" si="12"/>
        <v>0</v>
      </c>
      <c r="O61" s="68">
        <f t="shared" si="13"/>
        <v>0</v>
      </c>
      <c r="P61" s="69">
        <f t="shared" si="14"/>
        <v>0</v>
      </c>
      <c r="Q61" s="68">
        <f t="shared" si="15"/>
        <v>0</v>
      </c>
      <c r="R61" s="69">
        <f t="shared" si="16"/>
        <v>0</v>
      </c>
      <c r="S61" s="68">
        <f t="shared" si="17"/>
        <v>0</v>
      </c>
      <c r="T61" s="69">
        <f t="shared" si="18"/>
        <v>0</v>
      </c>
      <c r="U61" s="65">
        <f t="shared" si="19"/>
        <v>0</v>
      </c>
      <c r="V61" s="58">
        <f t="shared" si="20"/>
        <v>0</v>
      </c>
    </row>
    <row r="62" spans="2:22" ht="13.5" customHeight="1">
      <c r="B62" s="62">
        <f t="shared" si="0"/>
        <v>36</v>
      </c>
      <c r="C62" s="68">
        <f t="shared" si="1"/>
        <v>0</v>
      </c>
      <c r="D62" s="69">
        <f t="shared" si="2"/>
        <v>0</v>
      </c>
      <c r="E62" s="68">
        <f t="shared" si="3"/>
        <v>500</v>
      </c>
      <c r="F62" s="69">
        <f t="shared" si="4"/>
        <v>13752.456003897389</v>
      </c>
      <c r="G62" s="68">
        <f t="shared" si="5"/>
        <v>200</v>
      </c>
      <c r="H62" s="69">
        <f t="shared" si="6"/>
        <v>15351.059216726469</v>
      </c>
      <c r="I62" s="68">
        <f t="shared" si="7"/>
        <v>500</v>
      </c>
      <c r="J62" s="69">
        <f t="shared" si="8"/>
        <v>37023.794691386443</v>
      </c>
      <c r="K62" s="68">
        <f t="shared" si="9"/>
        <v>1000</v>
      </c>
      <c r="L62" s="69">
        <f t="shared" si="10"/>
        <v>74047.589382772887</v>
      </c>
      <c r="M62" s="68">
        <f t="shared" si="11"/>
        <v>0</v>
      </c>
      <c r="N62" s="69">
        <f t="shared" si="12"/>
        <v>0</v>
      </c>
      <c r="O62" s="68">
        <f t="shared" si="13"/>
        <v>0</v>
      </c>
      <c r="P62" s="69">
        <f t="shared" si="14"/>
        <v>0</v>
      </c>
      <c r="Q62" s="68">
        <f t="shared" si="15"/>
        <v>0</v>
      </c>
      <c r="R62" s="69">
        <f t="shared" si="16"/>
        <v>0</v>
      </c>
      <c r="S62" s="68">
        <f t="shared" si="17"/>
        <v>0</v>
      </c>
      <c r="T62" s="69">
        <f t="shared" si="18"/>
        <v>0</v>
      </c>
      <c r="U62" s="65">
        <f t="shared" si="19"/>
        <v>0</v>
      </c>
      <c r="V62" s="58">
        <f t="shared" si="20"/>
        <v>0</v>
      </c>
    </row>
    <row r="63" spans="2:22" ht="13.5" customHeight="1">
      <c r="B63" s="62">
        <f t="shared" si="0"/>
        <v>37</v>
      </c>
      <c r="C63" s="68">
        <f t="shared" si="1"/>
        <v>0</v>
      </c>
      <c r="D63" s="69">
        <f t="shared" si="2"/>
        <v>0</v>
      </c>
      <c r="E63" s="68">
        <f t="shared" si="3"/>
        <v>500</v>
      </c>
      <c r="F63" s="69">
        <f t="shared" si="4"/>
        <v>13462.286557292431</v>
      </c>
      <c r="G63" s="68">
        <f t="shared" si="5"/>
        <v>200</v>
      </c>
      <c r="H63" s="69">
        <f t="shared" si="6"/>
        <v>15214.188630129496</v>
      </c>
      <c r="I63" s="68">
        <f t="shared" si="7"/>
        <v>500</v>
      </c>
      <c r="J63" s="69">
        <f t="shared" si="8"/>
        <v>36645.540673691066</v>
      </c>
      <c r="K63" s="68">
        <f t="shared" si="9"/>
        <v>1000</v>
      </c>
      <c r="L63" s="69">
        <f t="shared" si="10"/>
        <v>73291.081347382133</v>
      </c>
      <c r="M63" s="68">
        <f t="shared" si="11"/>
        <v>0</v>
      </c>
      <c r="N63" s="69">
        <f t="shared" si="12"/>
        <v>0</v>
      </c>
      <c r="O63" s="68">
        <f t="shared" si="13"/>
        <v>0</v>
      </c>
      <c r="P63" s="69">
        <f t="shared" si="14"/>
        <v>0</v>
      </c>
      <c r="Q63" s="68">
        <f t="shared" si="15"/>
        <v>0</v>
      </c>
      <c r="R63" s="69">
        <f t="shared" si="16"/>
        <v>0</v>
      </c>
      <c r="S63" s="68">
        <f t="shared" si="17"/>
        <v>0</v>
      </c>
      <c r="T63" s="69">
        <f t="shared" si="18"/>
        <v>0</v>
      </c>
      <c r="U63" s="65">
        <f t="shared" si="19"/>
        <v>0</v>
      </c>
      <c r="V63" s="58">
        <f t="shared" si="20"/>
        <v>0</v>
      </c>
    </row>
    <row r="64" spans="2:22" ht="13.5" customHeight="1">
      <c r="B64" s="62">
        <f t="shared" si="0"/>
        <v>38</v>
      </c>
      <c r="C64" s="68">
        <f t="shared" si="1"/>
        <v>0</v>
      </c>
      <c r="D64" s="69">
        <f t="shared" si="2"/>
        <v>0</v>
      </c>
      <c r="E64" s="68">
        <f t="shared" si="3"/>
        <v>500</v>
      </c>
      <c r="F64" s="69">
        <f t="shared" si="4"/>
        <v>13167.522761116228</v>
      </c>
      <c r="G64" s="68">
        <f t="shared" si="5"/>
        <v>200</v>
      </c>
      <c r="H64" s="69">
        <f t="shared" si="6"/>
        <v>15076.747749421702</v>
      </c>
      <c r="I64" s="68">
        <f t="shared" si="7"/>
        <v>500</v>
      </c>
      <c r="J64" s="69">
        <f t="shared" si="8"/>
        <v>36266.025809270039</v>
      </c>
      <c r="K64" s="68">
        <f t="shared" si="9"/>
        <v>1000</v>
      </c>
      <c r="L64" s="69">
        <f t="shared" si="10"/>
        <v>72532.051618540077</v>
      </c>
      <c r="M64" s="68">
        <f t="shared" si="11"/>
        <v>0</v>
      </c>
      <c r="N64" s="69">
        <f t="shared" si="12"/>
        <v>0</v>
      </c>
      <c r="O64" s="68">
        <f t="shared" si="13"/>
        <v>0</v>
      </c>
      <c r="P64" s="69">
        <f t="shared" si="14"/>
        <v>0</v>
      </c>
      <c r="Q64" s="68">
        <f t="shared" si="15"/>
        <v>0</v>
      </c>
      <c r="R64" s="69">
        <f t="shared" si="16"/>
        <v>0</v>
      </c>
      <c r="S64" s="68">
        <f t="shared" si="17"/>
        <v>0</v>
      </c>
      <c r="T64" s="69">
        <f t="shared" si="18"/>
        <v>0</v>
      </c>
      <c r="U64" s="65">
        <f t="shared" si="19"/>
        <v>0</v>
      </c>
      <c r="V64" s="58">
        <f t="shared" si="20"/>
        <v>0</v>
      </c>
    </row>
    <row r="65" spans="2:22" ht="13.5" customHeight="1">
      <c r="B65" s="62">
        <f t="shared" si="0"/>
        <v>39</v>
      </c>
      <c r="C65" s="68">
        <f t="shared" si="1"/>
        <v>0</v>
      </c>
      <c r="D65" s="69">
        <f t="shared" si="2"/>
        <v>0</v>
      </c>
      <c r="E65" s="68">
        <f t="shared" si="3"/>
        <v>500</v>
      </c>
      <c r="F65" s="69">
        <f t="shared" si="4"/>
        <v>12868.091871500568</v>
      </c>
      <c r="G65" s="68">
        <f t="shared" si="5"/>
        <v>200</v>
      </c>
      <c r="H65" s="69">
        <f t="shared" si="6"/>
        <v>14938.734198377626</v>
      </c>
      <c r="I65" s="68">
        <f t="shared" si="7"/>
        <v>500</v>
      </c>
      <c r="J65" s="69">
        <f t="shared" si="8"/>
        <v>35885.245895300941</v>
      </c>
      <c r="K65" s="68">
        <f t="shared" si="9"/>
        <v>1000</v>
      </c>
      <c r="L65" s="69">
        <f t="shared" si="10"/>
        <v>71770.491790601882</v>
      </c>
      <c r="M65" s="68">
        <f t="shared" si="11"/>
        <v>0</v>
      </c>
      <c r="N65" s="69">
        <f t="shared" si="12"/>
        <v>0</v>
      </c>
      <c r="O65" s="68">
        <f t="shared" si="13"/>
        <v>0</v>
      </c>
      <c r="P65" s="69">
        <f t="shared" si="14"/>
        <v>0</v>
      </c>
      <c r="Q65" s="68">
        <f t="shared" si="15"/>
        <v>0</v>
      </c>
      <c r="R65" s="69">
        <f t="shared" si="16"/>
        <v>0</v>
      </c>
      <c r="S65" s="68">
        <f t="shared" si="17"/>
        <v>0</v>
      </c>
      <c r="T65" s="69">
        <f t="shared" si="18"/>
        <v>0</v>
      </c>
      <c r="U65" s="65">
        <f t="shared" si="19"/>
        <v>0</v>
      </c>
      <c r="V65" s="58">
        <f t="shared" si="20"/>
        <v>0</v>
      </c>
    </row>
    <row r="66" spans="2:22" ht="13.5" customHeight="1">
      <c r="B66" s="62">
        <f t="shared" si="0"/>
        <v>40</v>
      </c>
      <c r="C66" s="68">
        <f t="shared" si="1"/>
        <v>0</v>
      </c>
      <c r="D66" s="69">
        <f t="shared" si="2"/>
        <v>0</v>
      </c>
      <c r="E66" s="68">
        <f t="shared" si="3"/>
        <v>500</v>
      </c>
      <c r="F66" s="69">
        <f t="shared" si="4"/>
        <v>12563.919992799327</v>
      </c>
      <c r="G66" s="68">
        <f t="shared" si="5"/>
        <v>200</v>
      </c>
      <c r="H66" s="69">
        <f t="shared" si="6"/>
        <v>14800.145590870867</v>
      </c>
      <c r="I66" s="68">
        <f t="shared" si="7"/>
        <v>500</v>
      </c>
      <c r="J66" s="69">
        <f t="shared" si="8"/>
        <v>35503.196714951948</v>
      </c>
      <c r="K66" s="68">
        <f t="shared" si="9"/>
        <v>1000</v>
      </c>
      <c r="L66" s="69">
        <f t="shared" si="10"/>
        <v>71006.393429903896</v>
      </c>
      <c r="M66" s="68">
        <f t="shared" si="11"/>
        <v>0</v>
      </c>
      <c r="N66" s="69">
        <f t="shared" si="12"/>
        <v>0</v>
      </c>
      <c r="O66" s="68">
        <f t="shared" si="13"/>
        <v>0</v>
      </c>
      <c r="P66" s="69">
        <f t="shared" si="14"/>
        <v>0</v>
      </c>
      <c r="Q66" s="68">
        <f t="shared" si="15"/>
        <v>0</v>
      </c>
      <c r="R66" s="69">
        <f t="shared" si="16"/>
        <v>0</v>
      </c>
      <c r="S66" s="68">
        <f t="shared" si="17"/>
        <v>0</v>
      </c>
      <c r="T66" s="69">
        <f t="shared" si="18"/>
        <v>0</v>
      </c>
      <c r="U66" s="65">
        <f t="shared" si="19"/>
        <v>0</v>
      </c>
      <c r="V66" s="58">
        <f t="shared" si="20"/>
        <v>0</v>
      </c>
    </row>
    <row r="67" spans="2:22" ht="13.5" customHeight="1">
      <c r="B67" s="62">
        <f t="shared" si="0"/>
        <v>41</v>
      </c>
      <c r="C67" s="68">
        <f t="shared" si="1"/>
        <v>0</v>
      </c>
      <c r="D67" s="69">
        <f t="shared" si="2"/>
        <v>0</v>
      </c>
      <c r="E67" s="68">
        <f t="shared" si="3"/>
        <v>500</v>
      </c>
      <c r="F67" s="69">
        <f t="shared" si="4"/>
        <v>12254.932059351982</v>
      </c>
      <c r="G67" s="68">
        <f t="shared" si="5"/>
        <v>200</v>
      </c>
      <c r="H67" s="69">
        <f t="shared" si="6"/>
        <v>14660.979530832828</v>
      </c>
      <c r="I67" s="68">
        <f t="shared" si="7"/>
        <v>500</v>
      </c>
      <c r="J67" s="69">
        <f t="shared" si="8"/>
        <v>35119.874037335125</v>
      </c>
      <c r="K67" s="68">
        <f t="shared" si="9"/>
        <v>1000</v>
      </c>
      <c r="L67" s="69">
        <f t="shared" si="10"/>
        <v>70239.748074670249</v>
      </c>
      <c r="M67" s="68">
        <f t="shared" si="11"/>
        <v>0</v>
      </c>
      <c r="N67" s="69">
        <f t="shared" si="12"/>
        <v>0</v>
      </c>
      <c r="O67" s="68">
        <f t="shared" si="13"/>
        <v>0</v>
      </c>
      <c r="P67" s="69">
        <f t="shared" si="14"/>
        <v>0</v>
      </c>
      <c r="Q67" s="68">
        <f t="shared" si="15"/>
        <v>0</v>
      </c>
      <c r="R67" s="69">
        <f t="shared" si="16"/>
        <v>0</v>
      </c>
      <c r="S67" s="68">
        <f t="shared" si="17"/>
        <v>0</v>
      </c>
      <c r="T67" s="69">
        <f t="shared" si="18"/>
        <v>0</v>
      </c>
      <c r="U67" s="65">
        <f t="shared" si="19"/>
        <v>0</v>
      </c>
      <c r="V67" s="58">
        <f t="shared" si="20"/>
        <v>0</v>
      </c>
    </row>
    <row r="68" spans="2:22" ht="13.5" customHeight="1">
      <c r="B68" s="62">
        <f t="shared" si="0"/>
        <v>42</v>
      </c>
      <c r="C68" s="68">
        <f t="shared" si="1"/>
        <v>0</v>
      </c>
      <c r="D68" s="69">
        <f t="shared" si="2"/>
        <v>0</v>
      </c>
      <c r="E68" s="68">
        <f t="shared" si="3"/>
        <v>500</v>
      </c>
      <c r="F68" s="69">
        <f t="shared" si="4"/>
        <v>11941.051816958388</v>
      </c>
      <c r="G68" s="68">
        <f t="shared" si="5"/>
        <v>200</v>
      </c>
      <c r="H68" s="69">
        <f t="shared" si="6"/>
        <v>14521.233612211299</v>
      </c>
      <c r="I68" s="68">
        <f t="shared" si="7"/>
        <v>500</v>
      </c>
      <c r="J68" s="69">
        <f t="shared" si="8"/>
        <v>34735.273617459578</v>
      </c>
      <c r="K68" s="68">
        <f t="shared" si="9"/>
        <v>1000</v>
      </c>
      <c r="L68" s="69">
        <f t="shared" si="10"/>
        <v>69470.547234919155</v>
      </c>
      <c r="M68" s="68">
        <f t="shared" si="11"/>
        <v>0</v>
      </c>
      <c r="N68" s="69">
        <f t="shared" si="12"/>
        <v>0</v>
      </c>
      <c r="O68" s="68">
        <f t="shared" si="13"/>
        <v>0</v>
      </c>
      <c r="P68" s="69">
        <f t="shared" si="14"/>
        <v>0</v>
      </c>
      <c r="Q68" s="68">
        <f t="shared" si="15"/>
        <v>0</v>
      </c>
      <c r="R68" s="69">
        <f t="shared" si="16"/>
        <v>0</v>
      </c>
      <c r="S68" s="68">
        <f t="shared" si="17"/>
        <v>0</v>
      </c>
      <c r="T68" s="69">
        <f t="shared" si="18"/>
        <v>0</v>
      </c>
      <c r="U68" s="65">
        <f t="shared" si="19"/>
        <v>0</v>
      </c>
      <c r="V68" s="58">
        <f t="shared" si="20"/>
        <v>0</v>
      </c>
    </row>
    <row r="69" spans="2:22" ht="13.5" customHeight="1">
      <c r="B69" s="62">
        <f t="shared" si="0"/>
        <v>43</v>
      </c>
      <c r="C69" s="68">
        <f t="shared" si="1"/>
        <v>0</v>
      </c>
      <c r="D69" s="69">
        <f t="shared" si="2"/>
        <v>0</v>
      </c>
      <c r="E69" s="68">
        <f t="shared" si="3"/>
        <v>500</v>
      </c>
      <c r="F69" s="69">
        <f t="shared" si="4"/>
        <v>11622.201804060231</v>
      </c>
      <c r="G69" s="68">
        <f t="shared" si="5"/>
        <v>200</v>
      </c>
      <c r="H69" s="69">
        <f t="shared" si="6"/>
        <v>14380.905418928845</v>
      </c>
      <c r="I69" s="68">
        <f t="shared" si="7"/>
        <v>500</v>
      </c>
      <c r="J69" s="69">
        <f t="shared" si="8"/>
        <v>34349.391196184442</v>
      </c>
      <c r="K69" s="68">
        <f t="shared" si="9"/>
        <v>1000</v>
      </c>
      <c r="L69" s="69">
        <f t="shared" si="10"/>
        <v>68698.782392368885</v>
      </c>
      <c r="M69" s="68">
        <f t="shared" si="11"/>
        <v>0</v>
      </c>
      <c r="N69" s="69">
        <f t="shared" si="12"/>
        <v>0</v>
      </c>
      <c r="O69" s="68">
        <f t="shared" si="13"/>
        <v>0</v>
      </c>
      <c r="P69" s="69">
        <f t="shared" si="14"/>
        <v>0</v>
      </c>
      <c r="Q69" s="68">
        <f t="shared" si="15"/>
        <v>0</v>
      </c>
      <c r="R69" s="69">
        <f t="shared" si="16"/>
        <v>0</v>
      </c>
      <c r="S69" s="68">
        <f t="shared" si="17"/>
        <v>0</v>
      </c>
      <c r="T69" s="69">
        <f t="shared" si="18"/>
        <v>0</v>
      </c>
      <c r="U69" s="65">
        <f t="shared" si="19"/>
        <v>0</v>
      </c>
      <c r="V69" s="58">
        <f t="shared" si="20"/>
        <v>0</v>
      </c>
    </row>
    <row r="70" spans="2:22" ht="13.5" customHeight="1">
      <c r="B70" s="62">
        <f t="shared" si="0"/>
        <v>44</v>
      </c>
      <c r="C70" s="68">
        <f t="shared" si="1"/>
        <v>0</v>
      </c>
      <c r="D70" s="69">
        <f t="shared" si="2"/>
        <v>0</v>
      </c>
      <c r="E70" s="68">
        <f t="shared" si="3"/>
        <v>500</v>
      </c>
      <c r="F70" s="69">
        <f t="shared" si="4"/>
        <v>11298.303332624519</v>
      </c>
      <c r="G70" s="68">
        <f t="shared" si="5"/>
        <v>200</v>
      </c>
      <c r="H70" s="69">
        <f t="shared" si="6"/>
        <v>14239.992524841049</v>
      </c>
      <c r="I70" s="68">
        <f t="shared" si="7"/>
        <v>500</v>
      </c>
      <c r="J70" s="69">
        <f t="shared" si="8"/>
        <v>33962.222500171723</v>
      </c>
      <c r="K70" s="68">
        <f t="shared" si="9"/>
        <v>1000</v>
      </c>
      <c r="L70" s="69">
        <f t="shared" si="10"/>
        <v>67924.445000343447</v>
      </c>
      <c r="M70" s="68">
        <f t="shared" si="11"/>
        <v>0</v>
      </c>
      <c r="N70" s="69">
        <f t="shared" si="12"/>
        <v>0</v>
      </c>
      <c r="O70" s="68">
        <f t="shared" si="13"/>
        <v>0</v>
      </c>
      <c r="P70" s="69">
        <f t="shared" si="14"/>
        <v>0</v>
      </c>
      <c r="Q70" s="68">
        <f t="shared" si="15"/>
        <v>0</v>
      </c>
      <c r="R70" s="69">
        <f t="shared" si="16"/>
        <v>0</v>
      </c>
      <c r="S70" s="68">
        <f t="shared" si="17"/>
        <v>0</v>
      </c>
      <c r="T70" s="69">
        <f t="shared" si="18"/>
        <v>0</v>
      </c>
      <c r="U70" s="65">
        <f t="shared" si="19"/>
        <v>0</v>
      </c>
      <c r="V70" s="58">
        <f t="shared" si="20"/>
        <v>0</v>
      </c>
    </row>
    <row r="71" spans="2:22" ht="13.5" customHeight="1">
      <c r="B71" s="62">
        <f t="shared" si="0"/>
        <v>45</v>
      </c>
      <c r="C71" s="68">
        <f t="shared" si="1"/>
        <v>0</v>
      </c>
      <c r="D71" s="69">
        <f t="shared" si="2"/>
        <v>0</v>
      </c>
      <c r="E71" s="68">
        <f t="shared" si="3"/>
        <v>500</v>
      </c>
      <c r="F71" s="69">
        <f t="shared" si="4"/>
        <v>10969.276468724407</v>
      </c>
      <c r="G71" s="68">
        <f t="shared" si="5"/>
        <v>200</v>
      </c>
      <c r="H71" s="69">
        <f t="shared" si="6"/>
        <v>14098.492493694554</v>
      </c>
      <c r="I71" s="68">
        <f t="shared" si="7"/>
        <v>500</v>
      </c>
      <c r="J71" s="69">
        <f t="shared" si="8"/>
        <v>33573.763241838962</v>
      </c>
      <c r="K71" s="68">
        <f t="shared" si="9"/>
        <v>1000</v>
      </c>
      <c r="L71" s="69">
        <f t="shared" si="10"/>
        <v>67147.526483677924</v>
      </c>
      <c r="M71" s="68">
        <f t="shared" si="11"/>
        <v>0</v>
      </c>
      <c r="N71" s="69">
        <f t="shared" si="12"/>
        <v>0</v>
      </c>
      <c r="O71" s="68">
        <f t="shared" si="13"/>
        <v>0</v>
      </c>
      <c r="P71" s="69">
        <f t="shared" si="14"/>
        <v>0</v>
      </c>
      <c r="Q71" s="68">
        <f t="shared" si="15"/>
        <v>0</v>
      </c>
      <c r="R71" s="69">
        <f t="shared" si="16"/>
        <v>0</v>
      </c>
      <c r="S71" s="68">
        <f t="shared" si="17"/>
        <v>0</v>
      </c>
      <c r="T71" s="69">
        <f t="shared" si="18"/>
        <v>0</v>
      </c>
      <c r="U71" s="65">
        <f t="shared" si="19"/>
        <v>0</v>
      </c>
      <c r="V71" s="58">
        <f t="shared" si="20"/>
        <v>0</v>
      </c>
    </row>
    <row r="72" spans="2:22" ht="13.5" customHeight="1">
      <c r="B72" s="62">
        <f t="shared" si="0"/>
        <v>46</v>
      </c>
      <c r="C72" s="68">
        <f t="shared" si="1"/>
        <v>0</v>
      </c>
      <c r="D72" s="69">
        <f t="shared" si="2"/>
        <v>0</v>
      </c>
      <c r="E72" s="68">
        <f t="shared" si="3"/>
        <v>500</v>
      </c>
      <c r="F72" s="69">
        <f t="shared" si="4"/>
        <v>10635.040012812544</v>
      </c>
      <c r="G72" s="68">
        <f t="shared" si="5"/>
        <v>200</v>
      </c>
      <c r="H72" s="69">
        <f t="shared" si="6"/>
        <v>13956.402879084948</v>
      </c>
      <c r="I72" s="68">
        <f t="shared" si="7"/>
        <v>500</v>
      </c>
      <c r="J72" s="69">
        <f t="shared" si="8"/>
        <v>33184.009119311762</v>
      </c>
      <c r="K72" s="68">
        <f t="shared" si="9"/>
        <v>1000</v>
      </c>
      <c r="L72" s="69">
        <f t="shared" si="10"/>
        <v>66368.018238623525</v>
      </c>
      <c r="M72" s="68">
        <f t="shared" si="11"/>
        <v>0</v>
      </c>
      <c r="N72" s="69">
        <f t="shared" si="12"/>
        <v>0</v>
      </c>
      <c r="O72" s="68">
        <f t="shared" si="13"/>
        <v>0</v>
      </c>
      <c r="P72" s="69">
        <f t="shared" si="14"/>
        <v>0</v>
      </c>
      <c r="Q72" s="68">
        <f t="shared" si="15"/>
        <v>0</v>
      </c>
      <c r="R72" s="69">
        <f t="shared" si="16"/>
        <v>0</v>
      </c>
      <c r="S72" s="68">
        <f t="shared" si="17"/>
        <v>0</v>
      </c>
      <c r="T72" s="69">
        <f t="shared" si="18"/>
        <v>0</v>
      </c>
      <c r="U72" s="65">
        <f t="shared" si="19"/>
        <v>0</v>
      </c>
      <c r="V72" s="58">
        <f t="shared" si="20"/>
        <v>0</v>
      </c>
    </row>
    <row r="73" spans="2:22" ht="13.5" customHeight="1">
      <c r="B73" s="62">
        <f t="shared" si="0"/>
        <v>47</v>
      </c>
      <c r="C73" s="68">
        <f t="shared" si="1"/>
        <v>0</v>
      </c>
      <c r="D73" s="69">
        <f t="shared" si="2"/>
        <v>0</v>
      </c>
      <c r="E73" s="68">
        <f t="shared" si="3"/>
        <v>500</v>
      </c>
      <c r="F73" s="69">
        <f t="shared" si="4"/>
        <v>10295.511479682076</v>
      </c>
      <c r="G73" s="68">
        <f t="shared" si="5"/>
        <v>200</v>
      </c>
      <c r="H73" s="69">
        <f t="shared" si="6"/>
        <v>13813.721224414468</v>
      </c>
      <c r="I73" s="68">
        <f t="shared" si="7"/>
        <v>500</v>
      </c>
      <c r="J73" s="69">
        <f t="shared" si="8"/>
        <v>32792.955816376139</v>
      </c>
      <c r="K73" s="68">
        <f t="shared" si="9"/>
        <v>1000</v>
      </c>
      <c r="L73" s="69">
        <f t="shared" si="10"/>
        <v>65585.911632752279</v>
      </c>
      <c r="M73" s="68">
        <f t="shared" si="11"/>
        <v>0</v>
      </c>
      <c r="N73" s="69">
        <f t="shared" si="12"/>
        <v>0</v>
      </c>
      <c r="O73" s="68">
        <f t="shared" si="13"/>
        <v>0</v>
      </c>
      <c r="P73" s="69">
        <f t="shared" si="14"/>
        <v>0</v>
      </c>
      <c r="Q73" s="68">
        <f t="shared" si="15"/>
        <v>0</v>
      </c>
      <c r="R73" s="69">
        <f t="shared" si="16"/>
        <v>0</v>
      </c>
      <c r="S73" s="68">
        <f t="shared" si="17"/>
        <v>0</v>
      </c>
      <c r="T73" s="69">
        <f t="shared" si="18"/>
        <v>0</v>
      </c>
      <c r="U73" s="65">
        <f t="shared" si="19"/>
        <v>0</v>
      </c>
      <c r="V73" s="58">
        <f t="shared" si="20"/>
        <v>0</v>
      </c>
    </row>
    <row r="74" spans="2:22" ht="13.5" customHeight="1">
      <c r="B74" s="62">
        <f t="shared" si="0"/>
        <v>48</v>
      </c>
      <c r="C74" s="68">
        <f t="shared" si="1"/>
        <v>0</v>
      </c>
      <c r="D74" s="69">
        <f t="shared" si="2"/>
        <v>0</v>
      </c>
      <c r="E74" s="68">
        <f t="shared" si="3"/>
        <v>500</v>
      </c>
      <c r="F74" s="69">
        <f t="shared" si="4"/>
        <v>9950.6070781103754</v>
      </c>
      <c r="G74" s="68">
        <f t="shared" si="5"/>
        <v>200</v>
      </c>
      <c r="H74" s="69">
        <f t="shared" si="6"/>
        <v>13670.445062849529</v>
      </c>
      <c r="I74" s="68">
        <f t="shared" si="7"/>
        <v>500</v>
      </c>
      <c r="J74" s="69">
        <f t="shared" si="8"/>
        <v>32400.599002430728</v>
      </c>
      <c r="K74" s="68">
        <f t="shared" si="9"/>
        <v>1000</v>
      </c>
      <c r="L74" s="69">
        <f t="shared" si="10"/>
        <v>64801.198004861457</v>
      </c>
      <c r="M74" s="68">
        <f t="shared" si="11"/>
        <v>0</v>
      </c>
      <c r="N74" s="69">
        <f t="shared" si="12"/>
        <v>0</v>
      </c>
      <c r="O74" s="68">
        <f t="shared" si="13"/>
        <v>0</v>
      </c>
      <c r="P74" s="69">
        <f t="shared" si="14"/>
        <v>0</v>
      </c>
      <c r="Q74" s="68">
        <f t="shared" si="15"/>
        <v>0</v>
      </c>
      <c r="R74" s="69">
        <f t="shared" si="16"/>
        <v>0</v>
      </c>
      <c r="S74" s="68">
        <f t="shared" si="17"/>
        <v>0</v>
      </c>
      <c r="T74" s="69">
        <f t="shared" si="18"/>
        <v>0</v>
      </c>
      <c r="U74" s="65">
        <f t="shared" si="19"/>
        <v>0</v>
      </c>
      <c r="V74" s="58">
        <f t="shared" si="20"/>
        <v>0</v>
      </c>
    </row>
    <row r="75" spans="2:22" ht="13.5" customHeight="1">
      <c r="B75" s="62">
        <f t="shared" si="0"/>
        <v>49</v>
      </c>
      <c r="C75" s="68">
        <f t="shared" si="1"/>
        <v>0</v>
      </c>
      <c r="D75" s="69">
        <f t="shared" si="2"/>
        <v>0</v>
      </c>
      <c r="E75" s="68">
        <f t="shared" si="3"/>
        <v>500</v>
      </c>
      <c r="F75" s="69">
        <f t="shared" si="4"/>
        <v>9600.2416901804572</v>
      </c>
      <c r="G75" s="68">
        <f t="shared" si="5"/>
        <v>200</v>
      </c>
      <c r="H75" s="69">
        <f t="shared" si="6"/>
        <v>13526.571917278068</v>
      </c>
      <c r="I75" s="68">
        <f t="shared" si="7"/>
        <v>500</v>
      </c>
      <c r="J75" s="69">
        <f t="shared" si="8"/>
        <v>32006.934332438832</v>
      </c>
      <c r="K75" s="68">
        <f t="shared" si="9"/>
        <v>1000</v>
      </c>
      <c r="L75" s="69">
        <f t="shared" si="10"/>
        <v>64013.868664877664</v>
      </c>
      <c r="M75" s="68">
        <f t="shared" si="11"/>
        <v>0</v>
      </c>
      <c r="N75" s="69">
        <f t="shared" si="12"/>
        <v>0</v>
      </c>
      <c r="O75" s="68">
        <f t="shared" si="13"/>
        <v>0</v>
      </c>
      <c r="P75" s="69">
        <f t="shared" si="14"/>
        <v>0</v>
      </c>
      <c r="Q75" s="68">
        <f t="shared" si="15"/>
        <v>0</v>
      </c>
      <c r="R75" s="69">
        <f t="shared" si="16"/>
        <v>0</v>
      </c>
      <c r="S75" s="68">
        <f t="shared" si="17"/>
        <v>0</v>
      </c>
      <c r="T75" s="69">
        <f t="shared" si="18"/>
        <v>0</v>
      </c>
      <c r="U75" s="65">
        <f t="shared" si="19"/>
        <v>0</v>
      </c>
      <c r="V75" s="58">
        <f t="shared" si="20"/>
        <v>0</v>
      </c>
    </row>
    <row r="76" spans="2:22" ht="13.5" customHeight="1">
      <c r="B76" s="62">
        <f t="shared" si="0"/>
        <v>50</v>
      </c>
      <c r="C76" s="68">
        <f t="shared" si="1"/>
        <v>0</v>
      </c>
      <c r="D76" s="69">
        <f t="shared" si="2"/>
        <v>0</v>
      </c>
      <c r="E76" s="68">
        <f t="shared" si="3"/>
        <v>500</v>
      </c>
      <c r="F76" s="69">
        <f t="shared" si="4"/>
        <v>9244.328850274982</v>
      </c>
      <c r="G76" s="68">
        <f t="shared" si="5"/>
        <v>200</v>
      </c>
      <c r="H76" s="69">
        <f t="shared" si="6"/>
        <v>13382.099300266727</v>
      </c>
      <c r="I76" s="68">
        <f t="shared" si="7"/>
        <v>500</v>
      </c>
      <c r="J76" s="69">
        <f t="shared" si="8"/>
        <v>31611.957446880297</v>
      </c>
      <c r="K76" s="68">
        <f t="shared" si="9"/>
        <v>1000</v>
      </c>
      <c r="L76" s="69">
        <f t="shared" si="10"/>
        <v>63223.914893760593</v>
      </c>
      <c r="M76" s="68">
        <f t="shared" si="11"/>
        <v>0</v>
      </c>
      <c r="N76" s="69">
        <f t="shared" si="12"/>
        <v>0</v>
      </c>
      <c r="O76" s="68">
        <f t="shared" si="13"/>
        <v>0</v>
      </c>
      <c r="P76" s="69">
        <f t="shared" si="14"/>
        <v>0</v>
      </c>
      <c r="Q76" s="68">
        <f t="shared" si="15"/>
        <v>0</v>
      </c>
      <c r="R76" s="69">
        <f t="shared" si="16"/>
        <v>0</v>
      </c>
      <c r="S76" s="68">
        <f t="shared" si="17"/>
        <v>0</v>
      </c>
      <c r="T76" s="69">
        <f t="shared" si="18"/>
        <v>0</v>
      </c>
      <c r="U76" s="65">
        <f t="shared" si="19"/>
        <v>0</v>
      </c>
      <c r="V76" s="58">
        <f t="shared" si="20"/>
        <v>0</v>
      </c>
    </row>
    <row r="77" spans="2:22" ht="13.5" customHeight="1">
      <c r="B77" s="62">
        <f t="shared" si="0"/>
        <v>51</v>
      </c>
      <c r="C77" s="68">
        <f t="shared" si="1"/>
        <v>0</v>
      </c>
      <c r="D77" s="69">
        <f t="shared" si="2"/>
        <v>0</v>
      </c>
      <c r="E77" s="68">
        <f t="shared" si="3"/>
        <v>500</v>
      </c>
      <c r="F77" s="69">
        <f t="shared" si="4"/>
        <v>8882.7807237376692</v>
      </c>
      <c r="G77" s="68">
        <f t="shared" si="5"/>
        <v>200</v>
      </c>
      <c r="H77" s="69">
        <f t="shared" si="6"/>
        <v>13237.024714017838</v>
      </c>
      <c r="I77" s="68">
        <f t="shared" si="7"/>
        <v>500</v>
      </c>
      <c r="J77" s="69">
        <f t="shared" si="8"/>
        <v>31215.663971703234</v>
      </c>
      <c r="K77" s="68">
        <f t="shared" si="9"/>
        <v>1000</v>
      </c>
      <c r="L77" s="69">
        <f t="shared" si="10"/>
        <v>62431.327943406468</v>
      </c>
      <c r="M77" s="68">
        <f t="shared" si="11"/>
        <v>0</v>
      </c>
      <c r="N77" s="69">
        <f t="shared" si="12"/>
        <v>0</v>
      </c>
      <c r="O77" s="68">
        <f t="shared" si="13"/>
        <v>0</v>
      </c>
      <c r="P77" s="69">
        <f t="shared" si="14"/>
        <v>0</v>
      </c>
      <c r="Q77" s="68">
        <f t="shared" si="15"/>
        <v>0</v>
      </c>
      <c r="R77" s="69">
        <f t="shared" si="16"/>
        <v>0</v>
      </c>
      <c r="S77" s="68">
        <f t="shared" si="17"/>
        <v>0</v>
      </c>
      <c r="T77" s="69">
        <f t="shared" si="18"/>
        <v>0</v>
      </c>
      <c r="U77" s="65">
        <f t="shared" si="19"/>
        <v>0</v>
      </c>
      <c r="V77" s="58">
        <f t="shared" si="20"/>
        <v>0</v>
      </c>
    </row>
    <row r="78" spans="2:22" ht="13.5" customHeight="1">
      <c r="B78" s="62">
        <f t="shared" si="0"/>
        <v>52</v>
      </c>
      <c r="C78" s="68">
        <f t="shared" si="1"/>
        <v>0</v>
      </c>
      <c r="D78" s="69">
        <f t="shared" si="2"/>
        <v>0</v>
      </c>
      <c r="E78" s="68">
        <f t="shared" si="3"/>
        <v>500</v>
      </c>
      <c r="F78" s="69">
        <f t="shared" si="4"/>
        <v>8515.5080851968487</v>
      </c>
      <c r="G78" s="68">
        <f t="shared" si="5"/>
        <v>200</v>
      </c>
      <c r="H78" s="69">
        <f t="shared" si="6"/>
        <v>13091.345650326246</v>
      </c>
      <c r="I78" s="68">
        <f t="shared" si="7"/>
        <v>500</v>
      </c>
      <c r="J78" s="69">
        <f t="shared" si="8"/>
        <v>30818.04951827558</v>
      </c>
      <c r="K78" s="68">
        <f t="shared" si="9"/>
        <v>1000</v>
      </c>
      <c r="L78" s="69">
        <f t="shared" si="10"/>
        <v>61636.099036551161</v>
      </c>
      <c r="M78" s="68">
        <f t="shared" si="11"/>
        <v>0</v>
      </c>
      <c r="N78" s="69">
        <f t="shared" si="12"/>
        <v>0</v>
      </c>
      <c r="O78" s="68">
        <f t="shared" si="13"/>
        <v>0</v>
      </c>
      <c r="P78" s="69">
        <f t="shared" si="14"/>
        <v>0</v>
      </c>
      <c r="Q78" s="68">
        <f t="shared" si="15"/>
        <v>0</v>
      </c>
      <c r="R78" s="69">
        <f t="shared" si="16"/>
        <v>0</v>
      </c>
      <c r="S78" s="68">
        <f t="shared" si="17"/>
        <v>0</v>
      </c>
      <c r="T78" s="69">
        <f t="shared" si="18"/>
        <v>0</v>
      </c>
      <c r="U78" s="65">
        <f t="shared" si="19"/>
        <v>0</v>
      </c>
      <c r="V78" s="58">
        <f t="shared" si="20"/>
        <v>0</v>
      </c>
    </row>
    <row r="79" spans="2:22" ht="13.5" customHeight="1">
      <c r="B79" s="62">
        <f t="shared" si="0"/>
        <v>53</v>
      </c>
      <c r="C79" s="68">
        <f t="shared" si="1"/>
        <v>0</v>
      </c>
      <c r="D79" s="69">
        <f t="shared" si="2"/>
        <v>0</v>
      </c>
      <c r="E79" s="68">
        <f t="shared" si="3"/>
        <v>500</v>
      </c>
      <c r="F79" s="69">
        <f t="shared" si="4"/>
        <v>8142.4202965457989</v>
      </c>
      <c r="G79" s="68">
        <f t="shared" si="5"/>
        <v>200</v>
      </c>
      <c r="H79" s="69">
        <f t="shared" si="6"/>
        <v>12945.059590535939</v>
      </c>
      <c r="I79" s="68">
        <f t="shared" si="7"/>
        <v>500</v>
      </c>
      <c r="J79" s="69">
        <f t="shared" si="8"/>
        <v>30419.109683336501</v>
      </c>
      <c r="K79" s="68">
        <f t="shared" si="9"/>
        <v>1000</v>
      </c>
      <c r="L79" s="69">
        <f t="shared" si="10"/>
        <v>60838.219366673002</v>
      </c>
      <c r="M79" s="68">
        <f t="shared" si="11"/>
        <v>0</v>
      </c>
      <c r="N79" s="69">
        <f t="shared" si="12"/>
        <v>0</v>
      </c>
      <c r="O79" s="68">
        <f t="shared" si="13"/>
        <v>0</v>
      </c>
      <c r="P79" s="69">
        <f t="shared" si="14"/>
        <v>0</v>
      </c>
      <c r="Q79" s="68">
        <f t="shared" si="15"/>
        <v>0</v>
      </c>
      <c r="R79" s="69">
        <f t="shared" si="16"/>
        <v>0</v>
      </c>
      <c r="S79" s="68">
        <f t="shared" si="17"/>
        <v>0</v>
      </c>
      <c r="T79" s="69">
        <f t="shared" si="18"/>
        <v>0</v>
      </c>
      <c r="U79" s="65">
        <f t="shared" si="19"/>
        <v>0</v>
      </c>
      <c r="V79" s="58">
        <f t="shared" si="20"/>
        <v>0</v>
      </c>
    </row>
    <row r="80" spans="2:22" ht="13.5" customHeight="1">
      <c r="B80" s="62">
        <f t="shared" si="0"/>
        <v>54</v>
      </c>
      <c r="C80" s="68">
        <f t="shared" si="1"/>
        <v>0</v>
      </c>
      <c r="D80" s="69">
        <f t="shared" si="2"/>
        <v>0</v>
      </c>
      <c r="E80" s="68">
        <f t="shared" si="3"/>
        <v>500</v>
      </c>
      <c r="F80" s="69">
        <f t="shared" si="4"/>
        <v>7763.4252845744413</v>
      </c>
      <c r="G80" s="68">
        <f t="shared" si="5"/>
        <v>200</v>
      </c>
      <c r="H80" s="69">
        <f t="shared" si="6"/>
        <v>12798.164005496505</v>
      </c>
      <c r="I80" s="68">
        <f t="shared" si="7"/>
        <v>500</v>
      </c>
      <c r="J80" s="69">
        <f t="shared" si="8"/>
        <v>30018.840048947626</v>
      </c>
      <c r="K80" s="68">
        <f t="shared" si="9"/>
        <v>1000</v>
      </c>
      <c r="L80" s="69">
        <f t="shared" si="10"/>
        <v>60037.680097895252</v>
      </c>
      <c r="M80" s="68">
        <f t="shared" si="11"/>
        <v>0</v>
      </c>
      <c r="N80" s="69">
        <f t="shared" si="12"/>
        <v>0</v>
      </c>
      <c r="O80" s="68">
        <f t="shared" si="13"/>
        <v>0</v>
      </c>
      <c r="P80" s="69">
        <f t="shared" si="14"/>
        <v>0</v>
      </c>
      <c r="Q80" s="68">
        <f t="shared" si="15"/>
        <v>0</v>
      </c>
      <c r="R80" s="69">
        <f t="shared" si="16"/>
        <v>0</v>
      </c>
      <c r="S80" s="68">
        <f t="shared" si="17"/>
        <v>0</v>
      </c>
      <c r="T80" s="69">
        <f t="shared" si="18"/>
        <v>0</v>
      </c>
      <c r="U80" s="65">
        <f t="shared" si="19"/>
        <v>0</v>
      </c>
      <c r="V80" s="58">
        <f t="shared" si="20"/>
        <v>0</v>
      </c>
    </row>
    <row r="81" spans="2:22" ht="13.5" customHeight="1">
      <c r="B81" s="62">
        <f t="shared" si="0"/>
        <v>55</v>
      </c>
      <c r="C81" s="68">
        <f t="shared" si="1"/>
        <v>0</v>
      </c>
      <c r="D81" s="69">
        <f t="shared" si="2"/>
        <v>0</v>
      </c>
      <c r="E81" s="68">
        <f t="shared" si="3"/>
        <v>500</v>
      </c>
      <c r="F81" s="69">
        <f t="shared" si="4"/>
        <v>7378.4295182468704</v>
      </c>
      <c r="G81" s="68">
        <f t="shared" si="5"/>
        <v>200</v>
      </c>
      <c r="H81" s="69">
        <f t="shared" si="6"/>
        <v>12650.656355519406</v>
      </c>
      <c r="I81" s="68">
        <f t="shared" si="7"/>
        <v>500</v>
      </c>
      <c r="J81" s="69">
        <f t="shared" si="8"/>
        <v>29617.236182444121</v>
      </c>
      <c r="K81" s="68">
        <f t="shared" si="9"/>
        <v>1000</v>
      </c>
      <c r="L81" s="69">
        <f t="shared" si="10"/>
        <v>59234.472364888243</v>
      </c>
      <c r="M81" s="68">
        <f t="shared" si="11"/>
        <v>0</v>
      </c>
      <c r="N81" s="69">
        <f t="shared" si="12"/>
        <v>0</v>
      </c>
      <c r="O81" s="68">
        <f t="shared" si="13"/>
        <v>0</v>
      </c>
      <c r="P81" s="69">
        <f t="shared" si="14"/>
        <v>0</v>
      </c>
      <c r="Q81" s="68">
        <f t="shared" si="15"/>
        <v>0</v>
      </c>
      <c r="R81" s="69">
        <f t="shared" si="16"/>
        <v>0</v>
      </c>
      <c r="S81" s="68">
        <f t="shared" si="17"/>
        <v>0</v>
      </c>
      <c r="T81" s="69">
        <f t="shared" si="18"/>
        <v>0</v>
      </c>
      <c r="U81" s="65">
        <f t="shared" si="19"/>
        <v>0</v>
      </c>
      <c r="V81" s="58">
        <f t="shared" si="20"/>
        <v>0</v>
      </c>
    </row>
    <row r="82" spans="2:22" ht="13.5" customHeight="1">
      <c r="B82" s="62">
        <f t="shared" si="0"/>
        <v>56</v>
      </c>
      <c r="C82" s="68">
        <f t="shared" si="1"/>
        <v>0</v>
      </c>
      <c r="D82" s="69">
        <f t="shared" si="2"/>
        <v>0</v>
      </c>
      <c r="E82" s="68">
        <f t="shared" si="3"/>
        <v>500</v>
      </c>
      <c r="F82" s="69">
        <f t="shared" si="4"/>
        <v>6987.3379856191132</v>
      </c>
      <c r="G82" s="68">
        <f t="shared" si="5"/>
        <v>200</v>
      </c>
      <c r="H82" s="69">
        <f t="shared" si="6"/>
        <v>12502.534090334069</v>
      </c>
      <c r="I82" s="68">
        <f t="shared" si="7"/>
        <v>500</v>
      </c>
      <c r="J82" s="69">
        <f t="shared" si="8"/>
        <v>29214.293636385602</v>
      </c>
      <c r="K82" s="68">
        <f t="shared" si="9"/>
        <v>1000</v>
      </c>
      <c r="L82" s="69">
        <f t="shared" si="10"/>
        <v>58428.587272771205</v>
      </c>
      <c r="M82" s="68">
        <f t="shared" si="11"/>
        <v>0</v>
      </c>
      <c r="N82" s="69">
        <f t="shared" si="12"/>
        <v>0</v>
      </c>
      <c r="O82" s="68">
        <f t="shared" si="13"/>
        <v>0</v>
      </c>
      <c r="P82" s="69">
        <f t="shared" si="14"/>
        <v>0</v>
      </c>
      <c r="Q82" s="68">
        <f t="shared" si="15"/>
        <v>0</v>
      </c>
      <c r="R82" s="69">
        <f t="shared" si="16"/>
        <v>0</v>
      </c>
      <c r="S82" s="68">
        <f t="shared" si="17"/>
        <v>0</v>
      </c>
      <c r="T82" s="69">
        <f t="shared" si="18"/>
        <v>0</v>
      </c>
      <c r="U82" s="65">
        <f t="shared" si="19"/>
        <v>0</v>
      </c>
      <c r="V82" s="58">
        <f t="shared" si="20"/>
        <v>0</v>
      </c>
    </row>
    <row r="83" spans="2:22" ht="13.5" customHeight="1">
      <c r="B83" s="62">
        <f t="shared" si="0"/>
        <v>57</v>
      </c>
      <c r="C83" s="68">
        <f t="shared" si="1"/>
        <v>0</v>
      </c>
      <c r="D83" s="69">
        <f t="shared" si="2"/>
        <v>0</v>
      </c>
      <c r="E83" s="68">
        <f t="shared" si="3"/>
        <v>500</v>
      </c>
      <c r="F83" s="69">
        <f t="shared" si="4"/>
        <v>6590.0541703914159</v>
      </c>
      <c r="G83" s="68">
        <f t="shared" si="5"/>
        <v>200</v>
      </c>
      <c r="H83" s="69">
        <f t="shared" si="6"/>
        <v>12353.794649043795</v>
      </c>
      <c r="I83" s="68">
        <f t="shared" si="7"/>
        <v>500</v>
      </c>
      <c r="J83" s="69">
        <f t="shared" si="8"/>
        <v>28810.007948506889</v>
      </c>
      <c r="K83" s="68">
        <f t="shared" si="9"/>
        <v>1000</v>
      </c>
      <c r="L83" s="69">
        <f t="shared" si="10"/>
        <v>57620.015897013778</v>
      </c>
      <c r="M83" s="68">
        <f t="shared" si="11"/>
        <v>0</v>
      </c>
      <c r="N83" s="69">
        <f t="shared" si="12"/>
        <v>0</v>
      </c>
      <c r="O83" s="68">
        <f t="shared" si="13"/>
        <v>0</v>
      </c>
      <c r="P83" s="69">
        <f t="shared" si="14"/>
        <v>0</v>
      </c>
      <c r="Q83" s="68">
        <f t="shared" si="15"/>
        <v>0</v>
      </c>
      <c r="R83" s="69">
        <f t="shared" si="16"/>
        <v>0</v>
      </c>
      <c r="S83" s="68">
        <f t="shared" si="17"/>
        <v>0</v>
      </c>
      <c r="T83" s="69">
        <f t="shared" si="18"/>
        <v>0</v>
      </c>
      <c r="U83" s="65">
        <f t="shared" si="19"/>
        <v>0</v>
      </c>
      <c r="V83" s="58">
        <f t="shared" si="20"/>
        <v>0</v>
      </c>
    </row>
    <row r="84" spans="2:22" ht="13.5" customHeight="1">
      <c r="B84" s="62">
        <f t="shared" si="0"/>
        <v>58</v>
      </c>
      <c r="C84" s="68">
        <f t="shared" si="1"/>
        <v>0</v>
      </c>
      <c r="D84" s="69">
        <f t="shared" si="2"/>
        <v>0</v>
      </c>
      <c r="E84" s="68">
        <f t="shared" si="3"/>
        <v>500</v>
      </c>
      <c r="F84" s="69">
        <f t="shared" si="4"/>
        <v>6186.4800280892805</v>
      </c>
      <c r="G84" s="68">
        <f t="shared" si="5"/>
        <v>200</v>
      </c>
      <c r="H84" s="69">
        <f t="shared" si="6"/>
        <v>12204.435460081477</v>
      </c>
      <c r="I84" s="68">
        <f t="shared" si="7"/>
        <v>500</v>
      </c>
      <c r="J84" s="69">
        <f t="shared" si="8"/>
        <v>28404.374641668583</v>
      </c>
      <c r="K84" s="68">
        <f t="shared" si="9"/>
        <v>1000</v>
      </c>
      <c r="L84" s="69">
        <f t="shared" si="10"/>
        <v>56808.749283337165</v>
      </c>
      <c r="M84" s="68">
        <f t="shared" si="11"/>
        <v>0</v>
      </c>
      <c r="N84" s="69">
        <f t="shared" si="12"/>
        <v>0</v>
      </c>
      <c r="O84" s="68">
        <f t="shared" si="13"/>
        <v>0</v>
      </c>
      <c r="P84" s="69">
        <f t="shared" si="14"/>
        <v>0</v>
      </c>
      <c r="Q84" s="68">
        <f t="shared" si="15"/>
        <v>0</v>
      </c>
      <c r="R84" s="69">
        <f t="shared" si="16"/>
        <v>0</v>
      </c>
      <c r="S84" s="68">
        <f t="shared" si="17"/>
        <v>0</v>
      </c>
      <c r="T84" s="69">
        <f t="shared" si="18"/>
        <v>0</v>
      </c>
      <c r="U84" s="65">
        <f t="shared" si="19"/>
        <v>0</v>
      </c>
      <c r="V84" s="58">
        <f t="shared" si="20"/>
        <v>0</v>
      </c>
    </row>
    <row r="85" spans="2:22" ht="13.5" customHeight="1">
      <c r="B85" s="62">
        <f t="shared" si="0"/>
        <v>59</v>
      </c>
      <c r="C85" s="68">
        <f t="shared" si="1"/>
        <v>0</v>
      </c>
      <c r="D85" s="69">
        <f t="shared" si="2"/>
        <v>0</v>
      </c>
      <c r="E85" s="68">
        <f t="shared" si="3"/>
        <v>500</v>
      </c>
      <c r="F85" s="69">
        <f t="shared" si="4"/>
        <v>5776.5159618673606</v>
      </c>
      <c r="G85" s="68">
        <f t="shared" si="5"/>
        <v>200</v>
      </c>
      <c r="H85" s="69">
        <f t="shared" si="6"/>
        <v>12054.453941165149</v>
      </c>
      <c r="I85" s="68">
        <f t="shared" si="7"/>
        <v>500</v>
      </c>
      <c r="J85" s="69">
        <f t="shared" si="8"/>
        <v>27997.38922380748</v>
      </c>
      <c r="K85" s="68">
        <f t="shared" si="9"/>
        <v>1000</v>
      </c>
      <c r="L85" s="69">
        <f t="shared" si="10"/>
        <v>55994.778447614961</v>
      </c>
      <c r="M85" s="68">
        <f t="shared" si="11"/>
        <v>0</v>
      </c>
      <c r="N85" s="69">
        <f t="shared" si="12"/>
        <v>0</v>
      </c>
      <c r="O85" s="68">
        <f t="shared" si="13"/>
        <v>0</v>
      </c>
      <c r="P85" s="69">
        <f t="shared" si="14"/>
        <v>0</v>
      </c>
      <c r="Q85" s="68">
        <f t="shared" si="15"/>
        <v>0</v>
      </c>
      <c r="R85" s="69">
        <f t="shared" si="16"/>
        <v>0</v>
      </c>
      <c r="S85" s="68">
        <f t="shared" si="17"/>
        <v>0</v>
      </c>
      <c r="T85" s="69">
        <f t="shared" si="18"/>
        <v>0</v>
      </c>
      <c r="U85" s="65">
        <f t="shared" si="19"/>
        <v>0</v>
      </c>
      <c r="V85" s="58">
        <f t="shared" si="20"/>
        <v>0</v>
      </c>
    </row>
    <row r="86" spans="2:22" ht="13.5" customHeight="1">
      <c r="B86" s="62">
        <f t="shared" si="0"/>
        <v>60</v>
      </c>
      <c r="C86" s="68">
        <f t="shared" si="1"/>
        <v>0</v>
      </c>
      <c r="D86" s="69">
        <f t="shared" si="2"/>
        <v>0</v>
      </c>
      <c r="E86" s="68">
        <f t="shared" si="3"/>
        <v>500</v>
      </c>
      <c r="F86" s="69">
        <f t="shared" si="4"/>
        <v>5360.0607979302604</v>
      </c>
      <c r="G86" s="68">
        <f t="shared" si="5"/>
        <v>200</v>
      </c>
      <c r="H86" s="69">
        <f t="shared" si="6"/>
        <v>11903.847499253337</v>
      </c>
      <c r="I86" s="68">
        <f t="shared" si="7"/>
        <v>500</v>
      </c>
      <c r="J86" s="69">
        <f t="shared" si="8"/>
        <v>27589.047187886841</v>
      </c>
      <c r="K86" s="68">
        <f t="shared" si="9"/>
        <v>1000</v>
      </c>
      <c r="L86" s="69">
        <f t="shared" si="10"/>
        <v>55178.094375773682</v>
      </c>
      <c r="M86" s="68">
        <f t="shared" si="11"/>
        <v>0</v>
      </c>
      <c r="N86" s="69">
        <f t="shared" si="12"/>
        <v>0</v>
      </c>
      <c r="O86" s="68">
        <f t="shared" si="13"/>
        <v>0</v>
      </c>
      <c r="P86" s="69">
        <f t="shared" si="14"/>
        <v>0</v>
      </c>
      <c r="Q86" s="68">
        <f t="shared" si="15"/>
        <v>0</v>
      </c>
      <c r="R86" s="69">
        <f t="shared" si="16"/>
        <v>0</v>
      </c>
      <c r="S86" s="68">
        <f t="shared" si="17"/>
        <v>0</v>
      </c>
      <c r="T86" s="69">
        <f t="shared" si="18"/>
        <v>0</v>
      </c>
      <c r="U86" s="65">
        <f t="shared" si="19"/>
        <v>0</v>
      </c>
      <c r="V86" s="58">
        <f t="shared" si="20"/>
        <v>0</v>
      </c>
    </row>
    <row r="87" spans="2:22" ht="13.5" customHeight="1">
      <c r="B87" s="62">
        <f t="shared" si="0"/>
        <v>61</v>
      </c>
      <c r="C87" s="68">
        <f t="shared" si="1"/>
        <v>0</v>
      </c>
      <c r="D87" s="69">
        <f t="shared" si="2"/>
        <v>0</v>
      </c>
      <c r="E87" s="68">
        <f t="shared" si="3"/>
        <v>500</v>
      </c>
      <c r="F87" s="69">
        <f t="shared" si="4"/>
        <v>4937.0117605641562</v>
      </c>
      <c r="G87" s="68">
        <f t="shared" si="5"/>
        <v>200</v>
      </c>
      <c r="H87" s="69">
        <f t="shared" si="6"/>
        <v>11752.613530500226</v>
      </c>
      <c r="I87" s="68">
        <f t="shared" si="7"/>
        <v>500</v>
      </c>
      <c r="J87" s="69">
        <f t="shared" si="8"/>
        <v>27179.344011846468</v>
      </c>
      <c r="K87" s="68">
        <f t="shared" si="9"/>
        <v>1000</v>
      </c>
      <c r="L87" s="69">
        <f t="shared" si="10"/>
        <v>54358.688023692936</v>
      </c>
      <c r="M87" s="68">
        <f t="shared" si="11"/>
        <v>0</v>
      </c>
      <c r="N87" s="69">
        <f t="shared" si="12"/>
        <v>0</v>
      </c>
      <c r="O87" s="68">
        <f t="shared" si="13"/>
        <v>0</v>
      </c>
      <c r="P87" s="69">
        <f t="shared" si="14"/>
        <v>0</v>
      </c>
      <c r="Q87" s="68">
        <f t="shared" si="15"/>
        <v>0</v>
      </c>
      <c r="R87" s="69">
        <f t="shared" si="16"/>
        <v>0</v>
      </c>
      <c r="S87" s="68">
        <f t="shared" si="17"/>
        <v>0</v>
      </c>
      <c r="T87" s="69">
        <f t="shared" si="18"/>
        <v>0</v>
      </c>
      <c r="U87" s="65">
        <f t="shared" si="19"/>
        <v>0</v>
      </c>
      <c r="V87" s="58">
        <f t="shared" si="20"/>
        <v>0</v>
      </c>
    </row>
    <row r="88" spans="2:22" ht="13.5" customHeight="1">
      <c r="B88" s="62">
        <f t="shared" si="0"/>
        <v>62</v>
      </c>
      <c r="C88" s="68">
        <f t="shared" si="1"/>
        <v>0</v>
      </c>
      <c r="D88" s="69">
        <f t="shared" si="2"/>
        <v>0</v>
      </c>
      <c r="E88" s="68">
        <f t="shared" si="3"/>
        <v>500</v>
      </c>
      <c r="F88" s="69">
        <f t="shared" si="4"/>
        <v>4507.2644467730888</v>
      </c>
      <c r="G88" s="68">
        <f t="shared" si="5"/>
        <v>200</v>
      </c>
      <c r="H88" s="69">
        <f t="shared" si="6"/>
        <v>11600.749420210645</v>
      </c>
      <c r="I88" s="68">
        <f t="shared" si="7"/>
        <v>500</v>
      </c>
      <c r="J88" s="69">
        <f t="shared" si="8"/>
        <v>26768.275158552624</v>
      </c>
      <c r="K88" s="68">
        <f t="shared" si="9"/>
        <v>1000</v>
      </c>
      <c r="L88" s="69">
        <f t="shared" si="10"/>
        <v>53536.550317105248</v>
      </c>
      <c r="M88" s="68">
        <f t="shared" si="11"/>
        <v>0</v>
      </c>
      <c r="N88" s="69">
        <f t="shared" si="12"/>
        <v>0</v>
      </c>
      <c r="O88" s="68">
        <f t="shared" si="13"/>
        <v>0</v>
      </c>
      <c r="P88" s="69">
        <f t="shared" si="14"/>
        <v>0</v>
      </c>
      <c r="Q88" s="68">
        <f t="shared" si="15"/>
        <v>0</v>
      </c>
      <c r="R88" s="69">
        <f t="shared" si="16"/>
        <v>0</v>
      </c>
      <c r="S88" s="68">
        <f t="shared" si="17"/>
        <v>0</v>
      </c>
      <c r="T88" s="69">
        <f t="shared" si="18"/>
        <v>0</v>
      </c>
      <c r="U88" s="65">
        <f t="shared" si="19"/>
        <v>0</v>
      </c>
      <c r="V88" s="58">
        <f t="shared" si="20"/>
        <v>0</v>
      </c>
    </row>
    <row r="89" spans="2:22" ht="13.5" customHeight="1">
      <c r="B89" s="62">
        <f t="shared" si="0"/>
        <v>63</v>
      </c>
      <c r="C89" s="68">
        <f t="shared" si="1"/>
        <v>0</v>
      </c>
      <c r="D89" s="69">
        <f t="shared" si="2"/>
        <v>0</v>
      </c>
      <c r="E89" s="68">
        <f t="shared" si="3"/>
        <v>500</v>
      </c>
      <c r="F89" s="69">
        <f t="shared" si="4"/>
        <v>4070.7128005136628</v>
      </c>
      <c r="G89" s="68">
        <f t="shared" si="5"/>
        <v>200</v>
      </c>
      <c r="H89" s="69">
        <f t="shared" si="6"/>
        <v>11448.252542794855</v>
      </c>
      <c r="I89" s="68">
        <f t="shared" si="7"/>
        <v>500</v>
      </c>
      <c r="J89" s="69">
        <f t="shared" si="8"/>
        <v>26355.8360757478</v>
      </c>
      <c r="K89" s="68">
        <f t="shared" si="9"/>
        <v>1000</v>
      </c>
      <c r="L89" s="69">
        <f t="shared" si="10"/>
        <v>52711.672151495601</v>
      </c>
      <c r="M89" s="68">
        <f t="shared" si="11"/>
        <v>0</v>
      </c>
      <c r="N89" s="69">
        <f t="shared" si="12"/>
        <v>0</v>
      </c>
      <c r="O89" s="68">
        <f t="shared" si="13"/>
        <v>0</v>
      </c>
      <c r="P89" s="69">
        <f t="shared" si="14"/>
        <v>0</v>
      </c>
      <c r="Q89" s="68">
        <f t="shared" si="15"/>
        <v>0</v>
      </c>
      <c r="R89" s="69">
        <f t="shared" si="16"/>
        <v>0</v>
      </c>
      <c r="S89" s="68">
        <f t="shared" si="17"/>
        <v>0</v>
      </c>
      <c r="T89" s="69">
        <f t="shared" si="18"/>
        <v>0</v>
      </c>
      <c r="U89" s="65">
        <f t="shared" si="19"/>
        <v>0</v>
      </c>
      <c r="V89" s="58">
        <f t="shared" si="20"/>
        <v>0</v>
      </c>
    </row>
    <row r="90" spans="2:22" ht="13.5" customHeight="1">
      <c r="B90" s="62">
        <f t="shared" si="0"/>
        <v>64</v>
      </c>
      <c r="C90" s="68">
        <f t="shared" si="1"/>
        <v>0</v>
      </c>
      <c r="D90" s="69">
        <f t="shared" si="2"/>
        <v>0</v>
      </c>
      <c r="E90" s="68">
        <f t="shared" si="3"/>
        <v>500</v>
      </c>
      <c r="F90" s="69">
        <f t="shared" si="4"/>
        <v>3627.249086521796</v>
      </c>
      <c r="G90" s="68">
        <f t="shared" si="5"/>
        <v>200</v>
      </c>
      <c r="H90" s="69">
        <f t="shared" si="6"/>
        <v>11295.120261723167</v>
      </c>
      <c r="I90" s="68">
        <f t="shared" si="7"/>
        <v>500</v>
      </c>
      <c r="J90" s="69">
        <f t="shared" si="8"/>
        <v>25942.022196000296</v>
      </c>
      <c r="K90" s="68">
        <f t="shared" si="9"/>
        <v>1000</v>
      </c>
      <c r="L90" s="69">
        <f t="shared" si="10"/>
        <v>51884.044392000593</v>
      </c>
      <c r="M90" s="68">
        <f t="shared" si="11"/>
        <v>0</v>
      </c>
      <c r="N90" s="69">
        <f t="shared" si="12"/>
        <v>0</v>
      </c>
      <c r="O90" s="68">
        <f t="shared" si="13"/>
        <v>0</v>
      </c>
      <c r="P90" s="69">
        <f t="shared" si="14"/>
        <v>0</v>
      </c>
      <c r="Q90" s="68">
        <f t="shared" si="15"/>
        <v>0</v>
      </c>
      <c r="R90" s="69">
        <f t="shared" si="16"/>
        <v>0</v>
      </c>
      <c r="S90" s="68">
        <f t="shared" si="17"/>
        <v>0</v>
      </c>
      <c r="T90" s="69">
        <f t="shared" si="18"/>
        <v>0</v>
      </c>
      <c r="U90" s="65">
        <f t="shared" si="19"/>
        <v>0</v>
      </c>
      <c r="V90" s="58">
        <f t="shared" si="20"/>
        <v>0</v>
      </c>
    </row>
    <row r="91" spans="2:22" ht="13.5" customHeight="1">
      <c r="B91" s="62">
        <f t="shared" si="0"/>
        <v>65</v>
      </c>
      <c r="C91" s="68">
        <f t="shared" si="1"/>
        <v>0</v>
      </c>
      <c r="D91" s="69">
        <f t="shared" si="2"/>
        <v>0</v>
      </c>
      <c r="E91" s="68">
        <f t="shared" si="3"/>
        <v>500</v>
      </c>
      <c r="F91" s="69">
        <f t="shared" si="4"/>
        <v>3176.7638637250579</v>
      </c>
      <c r="G91" s="68">
        <f t="shared" si="5"/>
        <v>200</v>
      </c>
      <c r="H91" s="69">
        <f t="shared" si="6"/>
        <v>11141.349929480346</v>
      </c>
      <c r="I91" s="68">
        <f t="shared" si="7"/>
        <v>500</v>
      </c>
      <c r="J91" s="69">
        <f t="shared" si="8"/>
        <v>25526.828936653634</v>
      </c>
      <c r="K91" s="68">
        <f t="shared" si="9"/>
        <v>1000</v>
      </c>
      <c r="L91" s="69">
        <f t="shared" si="10"/>
        <v>51053.657873307267</v>
      </c>
      <c r="M91" s="68">
        <f t="shared" si="11"/>
        <v>0</v>
      </c>
      <c r="N91" s="69">
        <f t="shared" si="12"/>
        <v>0</v>
      </c>
      <c r="O91" s="68">
        <f t="shared" si="13"/>
        <v>0</v>
      </c>
      <c r="P91" s="69">
        <f t="shared" si="14"/>
        <v>0</v>
      </c>
      <c r="Q91" s="68">
        <f t="shared" si="15"/>
        <v>0</v>
      </c>
      <c r="R91" s="69">
        <f t="shared" si="16"/>
        <v>0</v>
      </c>
      <c r="S91" s="68">
        <f t="shared" si="17"/>
        <v>0</v>
      </c>
      <c r="T91" s="69">
        <f t="shared" si="18"/>
        <v>0</v>
      </c>
      <c r="U91" s="65">
        <f t="shared" si="19"/>
        <v>0</v>
      </c>
      <c r="V91" s="58">
        <f t="shared" si="20"/>
        <v>0</v>
      </c>
    </row>
    <row r="92" spans="2:22" ht="13.5" customHeight="1">
      <c r="B92" s="62">
        <f t="shared" si="0"/>
        <v>66</v>
      </c>
      <c r="C92" s="68">
        <f t="shared" si="1"/>
        <v>0</v>
      </c>
      <c r="D92" s="69">
        <f t="shared" si="2"/>
        <v>0</v>
      </c>
      <c r="E92" s="68">
        <f t="shared" si="3"/>
        <v>500</v>
      </c>
      <c r="F92" s="69">
        <f t="shared" si="4"/>
        <v>2719.1459582340381</v>
      </c>
      <c r="G92" s="68">
        <f t="shared" si="5"/>
        <v>200</v>
      </c>
      <c r="H92" s="69">
        <f t="shared" si="6"/>
        <v>10986.938887519847</v>
      </c>
      <c r="I92" s="68">
        <f t="shared" si="7"/>
        <v>500</v>
      </c>
      <c r="J92" s="69">
        <f t="shared" si="8"/>
        <v>25110.251699775814</v>
      </c>
      <c r="K92" s="68">
        <f t="shared" si="9"/>
        <v>1000</v>
      </c>
      <c r="L92" s="69">
        <f t="shared" si="10"/>
        <v>50220.503399551628</v>
      </c>
      <c r="M92" s="68">
        <f t="shared" si="11"/>
        <v>0</v>
      </c>
      <c r="N92" s="69">
        <f t="shared" si="12"/>
        <v>0</v>
      </c>
      <c r="O92" s="68">
        <f t="shared" si="13"/>
        <v>0</v>
      </c>
      <c r="P92" s="69">
        <f t="shared" si="14"/>
        <v>0</v>
      </c>
      <c r="Q92" s="68">
        <f t="shared" si="15"/>
        <v>0</v>
      </c>
      <c r="R92" s="69">
        <f t="shared" si="16"/>
        <v>0</v>
      </c>
      <c r="S92" s="68">
        <f t="shared" si="17"/>
        <v>0</v>
      </c>
      <c r="T92" s="69">
        <f t="shared" si="18"/>
        <v>0</v>
      </c>
      <c r="U92" s="65">
        <f t="shared" si="19"/>
        <v>0</v>
      </c>
      <c r="V92" s="58">
        <f t="shared" si="20"/>
        <v>0</v>
      </c>
    </row>
    <row r="93" spans="2:22" ht="13.5" customHeight="1">
      <c r="B93" s="62">
        <f t="shared" si="0"/>
        <v>67</v>
      </c>
      <c r="C93" s="68">
        <f t="shared" si="1"/>
        <v>0</v>
      </c>
      <c r="D93" s="69">
        <f t="shared" si="2"/>
        <v>0</v>
      </c>
      <c r="E93" s="68">
        <f t="shared" si="3"/>
        <v>500</v>
      </c>
      <c r="F93" s="69">
        <f t="shared" si="4"/>
        <v>2254.2824359060769</v>
      </c>
      <c r="G93" s="68">
        <f t="shared" si="5"/>
        <v>200</v>
      </c>
      <c r="H93" s="69">
        <f t="shared" si="6"/>
        <v>10831.884466217847</v>
      </c>
      <c r="I93" s="68">
        <f t="shared" si="7"/>
        <v>500</v>
      </c>
      <c r="J93" s="69">
        <f t="shared" si="8"/>
        <v>24692.285872108401</v>
      </c>
      <c r="K93" s="68">
        <f t="shared" si="9"/>
        <v>1000</v>
      </c>
      <c r="L93" s="69">
        <f t="shared" si="10"/>
        <v>49384.571744216802</v>
      </c>
      <c r="M93" s="68">
        <f t="shared" si="11"/>
        <v>0</v>
      </c>
      <c r="N93" s="69">
        <f t="shared" si="12"/>
        <v>0</v>
      </c>
      <c r="O93" s="68">
        <f t="shared" si="13"/>
        <v>0</v>
      </c>
      <c r="P93" s="69">
        <f t="shared" si="14"/>
        <v>0</v>
      </c>
      <c r="Q93" s="68">
        <f t="shared" si="15"/>
        <v>0</v>
      </c>
      <c r="R93" s="69">
        <f t="shared" si="16"/>
        <v>0</v>
      </c>
      <c r="S93" s="68">
        <f t="shared" si="17"/>
        <v>0</v>
      </c>
      <c r="T93" s="69">
        <f t="shared" si="18"/>
        <v>0</v>
      </c>
      <c r="U93" s="65">
        <f t="shared" si="19"/>
        <v>0</v>
      </c>
      <c r="V93" s="58">
        <f t="shared" si="20"/>
        <v>0</v>
      </c>
    </row>
    <row r="94" spans="2:22" ht="13.5" customHeight="1">
      <c r="B94" s="62">
        <f t="shared" si="0"/>
        <v>68</v>
      </c>
      <c r="C94" s="68">
        <f t="shared" si="1"/>
        <v>0</v>
      </c>
      <c r="D94" s="69">
        <f t="shared" si="2"/>
        <v>0</v>
      </c>
      <c r="E94" s="68">
        <f t="shared" si="3"/>
        <v>500</v>
      </c>
      <c r="F94" s="69">
        <f t="shared" si="4"/>
        <v>1782.0585744745899</v>
      </c>
      <c r="G94" s="68">
        <f t="shared" si="5"/>
        <v>200</v>
      </c>
      <c r="H94" s="69">
        <f t="shared" si="6"/>
        <v>10676.183984827088</v>
      </c>
      <c r="I94" s="68">
        <f t="shared" si="7"/>
        <v>500</v>
      </c>
      <c r="J94" s="69">
        <f t="shared" si="8"/>
        <v>24272.926825015431</v>
      </c>
      <c r="K94" s="68">
        <f t="shared" si="9"/>
        <v>1000</v>
      </c>
      <c r="L94" s="69">
        <f t="shared" si="10"/>
        <v>48545.853650030862</v>
      </c>
      <c r="M94" s="68">
        <f t="shared" si="11"/>
        <v>0</v>
      </c>
      <c r="N94" s="69">
        <f t="shared" si="12"/>
        <v>0</v>
      </c>
      <c r="O94" s="68">
        <f t="shared" si="13"/>
        <v>0</v>
      </c>
      <c r="P94" s="69">
        <f t="shared" si="14"/>
        <v>0</v>
      </c>
      <c r="Q94" s="68">
        <f t="shared" si="15"/>
        <v>0</v>
      </c>
      <c r="R94" s="69">
        <f t="shared" si="16"/>
        <v>0</v>
      </c>
      <c r="S94" s="68">
        <f t="shared" si="17"/>
        <v>0</v>
      </c>
      <c r="T94" s="69">
        <f t="shared" si="18"/>
        <v>0</v>
      </c>
      <c r="U94" s="65">
        <f t="shared" si="19"/>
        <v>0</v>
      </c>
      <c r="V94" s="58">
        <f t="shared" si="20"/>
        <v>0</v>
      </c>
    </row>
    <row r="95" spans="2:22" ht="13.5" customHeight="1">
      <c r="B95" s="62">
        <f t="shared" si="0"/>
        <v>69</v>
      </c>
      <c r="C95" s="68">
        <f t="shared" si="1"/>
        <v>0</v>
      </c>
      <c r="D95" s="69">
        <f t="shared" si="2"/>
        <v>0</v>
      </c>
      <c r="E95" s="68">
        <f t="shared" si="3"/>
        <v>500</v>
      </c>
      <c r="F95" s="69">
        <f t="shared" si="4"/>
        <v>1302.3578352371044</v>
      </c>
      <c r="G95" s="68">
        <f t="shared" si="5"/>
        <v>200</v>
      </c>
      <c r="H95" s="69">
        <f t="shared" si="6"/>
        <v>10519.834751430535</v>
      </c>
      <c r="I95" s="68">
        <f t="shared" si="7"/>
        <v>500</v>
      </c>
      <c r="J95" s="69">
        <f t="shared" si="8"/>
        <v>23852.16991443215</v>
      </c>
      <c r="K95" s="68">
        <f t="shared" si="9"/>
        <v>1000</v>
      </c>
      <c r="L95" s="69">
        <f t="shared" si="10"/>
        <v>47704.3398288643</v>
      </c>
      <c r="M95" s="68">
        <f t="shared" si="11"/>
        <v>0</v>
      </c>
      <c r="N95" s="69">
        <f t="shared" si="12"/>
        <v>0</v>
      </c>
      <c r="O95" s="68">
        <f t="shared" si="13"/>
        <v>0</v>
      </c>
      <c r="P95" s="69">
        <f t="shared" si="14"/>
        <v>0</v>
      </c>
      <c r="Q95" s="68">
        <f t="shared" si="15"/>
        <v>0</v>
      </c>
      <c r="R95" s="69">
        <f t="shared" si="16"/>
        <v>0</v>
      </c>
      <c r="S95" s="68">
        <f t="shared" si="17"/>
        <v>0</v>
      </c>
      <c r="T95" s="69">
        <f t="shared" si="18"/>
        <v>0</v>
      </c>
      <c r="U95" s="65">
        <f t="shared" si="19"/>
        <v>0</v>
      </c>
      <c r="V95" s="58">
        <f t="shared" si="20"/>
        <v>0</v>
      </c>
    </row>
    <row r="96" spans="2:22" ht="13.5" customHeight="1">
      <c r="B96" s="62">
        <f t="shared" si="0"/>
        <v>70</v>
      </c>
      <c r="C96" s="68">
        <f t="shared" si="1"/>
        <v>0</v>
      </c>
      <c r="D96" s="69">
        <f t="shared" si="2"/>
        <v>0</v>
      </c>
      <c r="E96" s="68">
        <f t="shared" si="3"/>
        <v>500</v>
      </c>
      <c r="F96" s="69">
        <f t="shared" si="4"/>
        <v>815.06183429502528</v>
      </c>
      <c r="G96" s="68">
        <f t="shared" si="5"/>
        <v>200</v>
      </c>
      <c r="H96" s="69">
        <f t="shared" si="6"/>
        <v>10362.834062894828</v>
      </c>
      <c r="I96" s="68">
        <f t="shared" si="7"/>
        <v>500</v>
      </c>
      <c r="J96" s="69">
        <f t="shared" si="8"/>
        <v>23430.010480813591</v>
      </c>
      <c r="K96" s="68">
        <f t="shared" si="9"/>
        <v>1000</v>
      </c>
      <c r="L96" s="69">
        <f t="shared" si="10"/>
        <v>46860.020961627182</v>
      </c>
      <c r="M96" s="68">
        <f t="shared" si="11"/>
        <v>0</v>
      </c>
      <c r="N96" s="69">
        <f t="shared" si="12"/>
        <v>0</v>
      </c>
      <c r="O96" s="68">
        <f t="shared" si="13"/>
        <v>0</v>
      </c>
      <c r="P96" s="69">
        <f t="shared" si="14"/>
        <v>0</v>
      </c>
      <c r="Q96" s="68">
        <f t="shared" si="15"/>
        <v>0</v>
      </c>
      <c r="R96" s="69">
        <f t="shared" si="16"/>
        <v>0</v>
      </c>
      <c r="S96" s="68">
        <f t="shared" si="17"/>
        <v>0</v>
      </c>
      <c r="T96" s="69">
        <f t="shared" si="18"/>
        <v>0</v>
      </c>
      <c r="U96" s="65">
        <f t="shared" si="19"/>
        <v>0</v>
      </c>
      <c r="V96" s="58">
        <f t="shared" si="20"/>
        <v>0</v>
      </c>
    </row>
    <row r="97" spans="2:22" ht="13.5" customHeight="1">
      <c r="B97" s="62">
        <f t="shared" si="0"/>
        <v>71</v>
      </c>
      <c r="C97" s="68">
        <f t="shared" si="1"/>
        <v>0</v>
      </c>
      <c r="D97" s="69">
        <f t="shared" si="2"/>
        <v>0</v>
      </c>
      <c r="E97" s="68">
        <f t="shared" si="3"/>
        <v>500</v>
      </c>
      <c r="F97" s="69">
        <f t="shared" si="4"/>
        <v>320.05031333802987</v>
      </c>
      <c r="G97" s="68">
        <f t="shared" si="5"/>
        <v>200</v>
      </c>
      <c r="H97" s="69">
        <f t="shared" si="6"/>
        <v>10205.179204823557</v>
      </c>
      <c r="I97" s="68">
        <f t="shared" si="7"/>
        <v>500</v>
      </c>
      <c r="J97" s="69">
        <f t="shared" si="8"/>
        <v>23006.443849082971</v>
      </c>
      <c r="K97" s="68">
        <f t="shared" si="9"/>
        <v>1000</v>
      </c>
      <c r="L97" s="69">
        <f t="shared" si="10"/>
        <v>46012.887698165941</v>
      </c>
      <c r="M97" s="68">
        <f t="shared" si="11"/>
        <v>0</v>
      </c>
      <c r="N97" s="69">
        <f t="shared" si="12"/>
        <v>0</v>
      </c>
      <c r="O97" s="68">
        <f t="shared" si="13"/>
        <v>0</v>
      </c>
      <c r="P97" s="69">
        <f t="shared" si="14"/>
        <v>0</v>
      </c>
      <c r="Q97" s="68">
        <f t="shared" si="15"/>
        <v>0</v>
      </c>
      <c r="R97" s="69">
        <f t="shared" si="16"/>
        <v>0</v>
      </c>
      <c r="S97" s="68">
        <f t="shared" si="17"/>
        <v>0</v>
      </c>
      <c r="T97" s="69">
        <f t="shared" si="18"/>
        <v>0</v>
      </c>
      <c r="U97" s="65">
        <f t="shared" si="19"/>
        <v>0</v>
      </c>
      <c r="V97" s="58">
        <f t="shared" si="20"/>
        <v>0</v>
      </c>
    </row>
    <row r="98" spans="2:22" ht="13.5" customHeight="1">
      <c r="B98" s="62">
        <f t="shared" si="0"/>
        <v>72</v>
      </c>
      <c r="C98" s="68">
        <f t="shared" si="1"/>
        <v>0</v>
      </c>
      <c r="D98" s="69">
        <f t="shared" si="2"/>
        <v>0</v>
      </c>
      <c r="E98" s="68">
        <f t="shared" si="3"/>
        <v>320.05031333802987</v>
      </c>
      <c r="F98" s="69">
        <f t="shared" si="4"/>
        <v>0</v>
      </c>
      <c r="G98" s="68">
        <f>IF(AND(((H97-$D$18+E98+C98-H$23-F$23-D$23)&lt;=0),F98+D98=0),H97,IF(H$23&gt;=H97,H97,IF(AND(F98=0,D98=0),$D$18-E98-C98+H$23+F$23+D$23,H$23)))</f>
        <v>379.94968666197013</v>
      </c>
      <c r="H98" s="69">
        <f t="shared" si="6"/>
        <v>9866.1679744872599</v>
      </c>
      <c r="I98" s="68">
        <f t="shared" si="7"/>
        <v>500</v>
      </c>
      <c r="J98" s="69">
        <f t="shared" si="8"/>
        <v>22581.465328579914</v>
      </c>
      <c r="K98" s="68">
        <f t="shared" si="9"/>
        <v>1000</v>
      </c>
      <c r="L98" s="69">
        <f t="shared" si="10"/>
        <v>45162.930657159828</v>
      </c>
      <c r="M98" s="68">
        <f t="shared" si="11"/>
        <v>0</v>
      </c>
      <c r="N98" s="69">
        <f t="shared" si="12"/>
        <v>0</v>
      </c>
      <c r="O98" s="68">
        <f t="shared" si="13"/>
        <v>0</v>
      </c>
      <c r="P98" s="69">
        <f t="shared" si="14"/>
        <v>0</v>
      </c>
      <c r="Q98" s="68">
        <f t="shared" si="15"/>
        <v>0</v>
      </c>
      <c r="R98" s="69">
        <f t="shared" si="16"/>
        <v>0</v>
      </c>
      <c r="S98" s="68">
        <f t="shared" si="17"/>
        <v>0</v>
      </c>
      <c r="T98" s="69">
        <f t="shared" si="18"/>
        <v>0</v>
      </c>
      <c r="U98" s="65">
        <f t="shared" si="19"/>
        <v>0</v>
      </c>
      <c r="V98" s="58">
        <f t="shared" si="20"/>
        <v>0</v>
      </c>
    </row>
    <row r="99" spans="2:22" ht="13.5" customHeight="1">
      <c r="B99" s="62">
        <f t="shared" si="0"/>
        <v>73</v>
      </c>
      <c r="C99" s="68">
        <f t="shared" si="1"/>
        <v>0</v>
      </c>
      <c r="D99" s="69">
        <f t="shared" si="2"/>
        <v>0</v>
      </c>
      <c r="E99" s="68">
        <f t="shared" si="3"/>
        <v>0</v>
      </c>
      <c r="F99" s="69">
        <f t="shared" si="4"/>
        <v>0</v>
      </c>
      <c r="G99" s="68">
        <f t="shared" si="5"/>
        <v>700</v>
      </c>
      <c r="H99" s="69">
        <f t="shared" si="6"/>
        <v>9204.3603410476226</v>
      </c>
      <c r="I99" s="68">
        <f t="shared" si="7"/>
        <v>500</v>
      </c>
      <c r="J99" s="69">
        <f t="shared" si="8"/>
        <v>22155.070213008516</v>
      </c>
      <c r="K99" s="68">
        <f t="shared" si="9"/>
        <v>1000</v>
      </c>
      <c r="L99" s="69">
        <f t="shared" si="10"/>
        <v>44310.140426017031</v>
      </c>
      <c r="M99" s="68">
        <f t="shared" si="11"/>
        <v>0</v>
      </c>
      <c r="N99" s="69">
        <f t="shared" si="12"/>
        <v>0</v>
      </c>
      <c r="O99" s="68">
        <f t="shared" si="13"/>
        <v>0</v>
      </c>
      <c r="P99" s="69">
        <f t="shared" si="14"/>
        <v>0</v>
      </c>
      <c r="Q99" s="68">
        <f t="shared" si="15"/>
        <v>0</v>
      </c>
      <c r="R99" s="69">
        <f t="shared" si="16"/>
        <v>0</v>
      </c>
      <c r="S99" s="68">
        <f t="shared" si="17"/>
        <v>0</v>
      </c>
      <c r="T99" s="69">
        <f t="shared" si="18"/>
        <v>0</v>
      </c>
      <c r="U99" s="65">
        <f t="shared" si="19"/>
        <v>0</v>
      </c>
      <c r="V99" s="58">
        <f t="shared" si="20"/>
        <v>0</v>
      </c>
    </row>
    <row r="100" spans="2:22" ht="13.5" customHeight="1">
      <c r="B100" s="62">
        <f t="shared" si="0"/>
        <v>74</v>
      </c>
      <c r="C100" s="68">
        <f t="shared" si="1"/>
        <v>0</v>
      </c>
      <c r="D100" s="69">
        <f t="shared" si="2"/>
        <v>0</v>
      </c>
      <c r="E100" s="68">
        <f t="shared" si="3"/>
        <v>0</v>
      </c>
      <c r="F100" s="69">
        <f t="shared" si="4"/>
        <v>0</v>
      </c>
      <c r="G100" s="68">
        <f t="shared" si="5"/>
        <v>700</v>
      </c>
      <c r="H100" s="69">
        <f t="shared" si="6"/>
        <v>8539.7951758019881</v>
      </c>
      <c r="I100" s="68">
        <f t="shared" si="7"/>
        <v>500</v>
      </c>
      <c r="J100" s="69">
        <f t="shared" si="8"/>
        <v>21727.253780385214</v>
      </c>
      <c r="K100" s="68">
        <f t="shared" si="9"/>
        <v>1000</v>
      </c>
      <c r="L100" s="69">
        <f t="shared" si="10"/>
        <v>43454.507560770428</v>
      </c>
      <c r="M100" s="68">
        <f t="shared" si="11"/>
        <v>0</v>
      </c>
      <c r="N100" s="69">
        <f t="shared" si="12"/>
        <v>0</v>
      </c>
      <c r="O100" s="68">
        <f t="shared" si="13"/>
        <v>0</v>
      </c>
      <c r="P100" s="69">
        <f t="shared" si="14"/>
        <v>0</v>
      </c>
      <c r="Q100" s="68">
        <f t="shared" si="15"/>
        <v>0</v>
      </c>
      <c r="R100" s="69">
        <f t="shared" si="16"/>
        <v>0</v>
      </c>
      <c r="S100" s="68">
        <f t="shared" si="17"/>
        <v>0</v>
      </c>
      <c r="T100" s="69">
        <f t="shared" si="18"/>
        <v>0</v>
      </c>
      <c r="U100" s="65">
        <f t="shared" si="19"/>
        <v>0</v>
      </c>
      <c r="V100" s="58">
        <f t="shared" si="20"/>
        <v>0</v>
      </c>
    </row>
    <row r="101" spans="2:22" ht="13.5" customHeight="1">
      <c r="B101" s="62">
        <f t="shared" si="0"/>
        <v>75</v>
      </c>
      <c r="C101" s="68">
        <f t="shared" si="1"/>
        <v>0</v>
      </c>
      <c r="D101" s="69">
        <f t="shared" si="2"/>
        <v>0</v>
      </c>
      <c r="E101" s="68">
        <f t="shared" si="3"/>
        <v>0</v>
      </c>
      <c r="F101" s="69">
        <f t="shared" si="4"/>
        <v>0</v>
      </c>
      <c r="G101" s="68">
        <f t="shared" si="5"/>
        <v>700</v>
      </c>
      <c r="H101" s="69">
        <f t="shared" si="6"/>
        <v>7872.4609890344964</v>
      </c>
      <c r="I101" s="68">
        <f t="shared" si="7"/>
        <v>500</v>
      </c>
      <c r="J101" s="69">
        <f t="shared" si="8"/>
        <v>21298.011292986499</v>
      </c>
      <c r="K101" s="68">
        <f t="shared" si="9"/>
        <v>1000</v>
      </c>
      <c r="L101" s="69">
        <f t="shared" si="10"/>
        <v>42596.022585972998</v>
      </c>
      <c r="M101" s="68">
        <f t="shared" si="11"/>
        <v>0</v>
      </c>
      <c r="N101" s="69">
        <f t="shared" si="12"/>
        <v>0</v>
      </c>
      <c r="O101" s="68">
        <f t="shared" si="13"/>
        <v>0</v>
      </c>
      <c r="P101" s="69">
        <f t="shared" si="14"/>
        <v>0</v>
      </c>
      <c r="Q101" s="68">
        <f t="shared" si="15"/>
        <v>0</v>
      </c>
      <c r="R101" s="69">
        <f t="shared" si="16"/>
        <v>0</v>
      </c>
      <c r="S101" s="68">
        <f t="shared" si="17"/>
        <v>0</v>
      </c>
      <c r="T101" s="69">
        <f t="shared" si="18"/>
        <v>0</v>
      </c>
      <c r="U101" s="65">
        <f t="shared" si="19"/>
        <v>0</v>
      </c>
      <c r="V101" s="58">
        <f t="shared" si="20"/>
        <v>0</v>
      </c>
    </row>
    <row r="102" spans="2:22" ht="13.5" customHeight="1">
      <c r="B102" s="62">
        <f t="shared" si="0"/>
        <v>76</v>
      </c>
      <c r="C102" s="68">
        <f t="shared" si="1"/>
        <v>0</v>
      </c>
      <c r="D102" s="69">
        <f t="shared" si="2"/>
        <v>0</v>
      </c>
      <c r="E102" s="68">
        <f t="shared" si="3"/>
        <v>0</v>
      </c>
      <c r="F102" s="69">
        <f t="shared" si="4"/>
        <v>0</v>
      </c>
      <c r="G102" s="68">
        <f t="shared" si="5"/>
        <v>700</v>
      </c>
      <c r="H102" s="69">
        <f t="shared" si="6"/>
        <v>7202.3462431554735</v>
      </c>
      <c r="I102" s="68">
        <f t="shared" si="7"/>
        <v>500</v>
      </c>
      <c r="J102" s="69">
        <f t="shared" si="8"/>
        <v>20867.337997296454</v>
      </c>
      <c r="K102" s="68">
        <f t="shared" si="9"/>
        <v>1000</v>
      </c>
      <c r="L102" s="69">
        <f t="shared" si="10"/>
        <v>41734.675994592908</v>
      </c>
      <c r="M102" s="68">
        <f t="shared" si="11"/>
        <v>0</v>
      </c>
      <c r="N102" s="69">
        <f t="shared" si="12"/>
        <v>0</v>
      </c>
      <c r="O102" s="68">
        <f t="shared" si="13"/>
        <v>0</v>
      </c>
      <c r="P102" s="69">
        <f t="shared" si="14"/>
        <v>0</v>
      </c>
      <c r="Q102" s="68">
        <f t="shared" si="15"/>
        <v>0</v>
      </c>
      <c r="R102" s="69">
        <f t="shared" si="16"/>
        <v>0</v>
      </c>
      <c r="S102" s="68">
        <f t="shared" si="17"/>
        <v>0</v>
      </c>
      <c r="T102" s="69">
        <f t="shared" si="18"/>
        <v>0</v>
      </c>
      <c r="U102" s="65">
        <f t="shared" si="19"/>
        <v>0</v>
      </c>
      <c r="V102" s="58">
        <f t="shared" si="20"/>
        <v>0</v>
      </c>
    </row>
    <row r="103" spans="2:22" ht="13.5" customHeight="1">
      <c r="B103" s="62">
        <f t="shared" si="0"/>
        <v>77</v>
      </c>
      <c r="C103" s="68">
        <f t="shared" si="1"/>
        <v>0</v>
      </c>
      <c r="D103" s="69">
        <f t="shared" si="2"/>
        <v>0</v>
      </c>
      <c r="E103" s="68">
        <f t="shared" si="3"/>
        <v>0</v>
      </c>
      <c r="F103" s="69">
        <f t="shared" si="4"/>
        <v>0</v>
      </c>
      <c r="G103" s="68">
        <f t="shared" si="5"/>
        <v>700</v>
      </c>
      <c r="H103" s="69">
        <f t="shared" si="6"/>
        <v>6529.439352501955</v>
      </c>
      <c r="I103" s="68">
        <f t="shared" si="7"/>
        <v>500</v>
      </c>
      <c r="J103" s="69">
        <f t="shared" si="8"/>
        <v>20435.229123954112</v>
      </c>
      <c r="K103" s="68">
        <f t="shared" si="9"/>
        <v>1000</v>
      </c>
      <c r="L103" s="69">
        <f t="shared" si="10"/>
        <v>40870.458247908224</v>
      </c>
      <c r="M103" s="68">
        <f t="shared" si="11"/>
        <v>0</v>
      </c>
      <c r="N103" s="69">
        <f t="shared" si="12"/>
        <v>0</v>
      </c>
      <c r="O103" s="68">
        <f t="shared" si="13"/>
        <v>0</v>
      </c>
      <c r="P103" s="69">
        <f t="shared" si="14"/>
        <v>0</v>
      </c>
      <c r="Q103" s="68">
        <f t="shared" si="15"/>
        <v>0</v>
      </c>
      <c r="R103" s="69">
        <f t="shared" si="16"/>
        <v>0</v>
      </c>
      <c r="S103" s="68">
        <f t="shared" si="17"/>
        <v>0</v>
      </c>
      <c r="T103" s="69">
        <f t="shared" si="18"/>
        <v>0</v>
      </c>
      <c r="U103" s="65">
        <f t="shared" si="19"/>
        <v>0</v>
      </c>
      <c r="V103" s="58">
        <f t="shared" si="20"/>
        <v>0</v>
      </c>
    </row>
    <row r="104" spans="2:22" ht="13.5" customHeight="1">
      <c r="B104" s="62">
        <f t="shared" si="0"/>
        <v>78</v>
      </c>
      <c r="C104" s="68">
        <f t="shared" si="1"/>
        <v>0</v>
      </c>
      <c r="D104" s="69">
        <f t="shared" si="2"/>
        <v>0</v>
      </c>
      <c r="E104" s="68">
        <f t="shared" si="3"/>
        <v>0</v>
      </c>
      <c r="F104" s="69">
        <f t="shared" si="4"/>
        <v>0</v>
      </c>
      <c r="G104" s="68">
        <f t="shared" si="5"/>
        <v>700</v>
      </c>
      <c r="H104" s="69">
        <f t="shared" si="6"/>
        <v>5853.7286831373794</v>
      </c>
      <c r="I104" s="68">
        <f t="shared" si="7"/>
        <v>500</v>
      </c>
      <c r="J104" s="69">
        <f t="shared" si="8"/>
        <v>20001.679887700626</v>
      </c>
      <c r="K104" s="68">
        <f t="shared" si="9"/>
        <v>1000</v>
      </c>
      <c r="L104" s="69">
        <f t="shared" si="10"/>
        <v>40003.359775401252</v>
      </c>
      <c r="M104" s="68">
        <f t="shared" si="11"/>
        <v>0</v>
      </c>
      <c r="N104" s="69">
        <f t="shared" si="12"/>
        <v>0</v>
      </c>
      <c r="O104" s="68">
        <f t="shared" si="13"/>
        <v>0</v>
      </c>
      <c r="P104" s="69">
        <f t="shared" si="14"/>
        <v>0</v>
      </c>
      <c r="Q104" s="68">
        <f t="shared" si="15"/>
        <v>0</v>
      </c>
      <c r="R104" s="69">
        <f t="shared" si="16"/>
        <v>0</v>
      </c>
      <c r="S104" s="68">
        <f t="shared" si="17"/>
        <v>0</v>
      </c>
      <c r="T104" s="69">
        <f t="shared" si="18"/>
        <v>0</v>
      </c>
      <c r="U104" s="65">
        <f t="shared" si="19"/>
        <v>0</v>
      </c>
      <c r="V104" s="58">
        <f t="shared" si="20"/>
        <v>0</v>
      </c>
    </row>
    <row r="105" spans="2:22" ht="13.5" customHeight="1">
      <c r="B105" s="62">
        <f t="shared" si="0"/>
        <v>79</v>
      </c>
      <c r="C105" s="68">
        <f t="shared" si="1"/>
        <v>0</v>
      </c>
      <c r="D105" s="69">
        <f t="shared" si="2"/>
        <v>0</v>
      </c>
      <c r="E105" s="68">
        <f t="shared" si="3"/>
        <v>0</v>
      </c>
      <c r="F105" s="69">
        <f t="shared" si="4"/>
        <v>0</v>
      </c>
      <c r="G105" s="68">
        <f t="shared" si="5"/>
        <v>700</v>
      </c>
      <c r="H105" s="69">
        <f t="shared" si="6"/>
        <v>5175.2025526504522</v>
      </c>
      <c r="I105" s="68">
        <f t="shared" si="7"/>
        <v>500</v>
      </c>
      <c r="J105" s="69">
        <f t="shared" si="8"/>
        <v>19566.685487326296</v>
      </c>
      <c r="K105" s="68">
        <f t="shared" si="9"/>
        <v>1000</v>
      </c>
      <c r="L105" s="69">
        <f t="shared" si="10"/>
        <v>39133.370974652593</v>
      </c>
      <c r="M105" s="68">
        <f t="shared" si="11"/>
        <v>0</v>
      </c>
      <c r="N105" s="69">
        <f t="shared" si="12"/>
        <v>0</v>
      </c>
      <c r="O105" s="68">
        <f t="shared" si="13"/>
        <v>0</v>
      </c>
      <c r="P105" s="69">
        <f t="shared" si="14"/>
        <v>0</v>
      </c>
      <c r="Q105" s="68">
        <f t="shared" si="15"/>
        <v>0</v>
      </c>
      <c r="R105" s="69">
        <f t="shared" si="16"/>
        <v>0</v>
      </c>
      <c r="S105" s="68">
        <f t="shared" si="17"/>
        <v>0</v>
      </c>
      <c r="T105" s="69">
        <f t="shared" si="18"/>
        <v>0</v>
      </c>
      <c r="U105" s="65">
        <f t="shared" si="19"/>
        <v>0</v>
      </c>
      <c r="V105" s="58">
        <f t="shared" si="20"/>
        <v>0</v>
      </c>
    </row>
    <row r="106" spans="2:22" ht="13.5" customHeight="1">
      <c r="B106" s="62">
        <f t="shared" si="0"/>
        <v>80</v>
      </c>
      <c r="C106" s="68">
        <f t="shared" si="1"/>
        <v>0</v>
      </c>
      <c r="D106" s="69">
        <f t="shared" si="2"/>
        <v>0</v>
      </c>
      <c r="E106" s="68">
        <f t="shared" si="3"/>
        <v>0</v>
      </c>
      <c r="F106" s="69">
        <f t="shared" si="4"/>
        <v>0</v>
      </c>
      <c r="G106" s="68">
        <f t="shared" si="5"/>
        <v>700</v>
      </c>
      <c r="H106" s="69">
        <f t="shared" si="6"/>
        <v>4493.8492299531626</v>
      </c>
      <c r="I106" s="68">
        <f t="shared" si="7"/>
        <v>500</v>
      </c>
      <c r="J106" s="69">
        <f t="shared" si="8"/>
        <v>19130.241105617384</v>
      </c>
      <c r="K106" s="68">
        <f t="shared" si="9"/>
        <v>1000</v>
      </c>
      <c r="L106" s="69">
        <f t="shared" si="10"/>
        <v>38260.482211234768</v>
      </c>
      <c r="M106" s="68">
        <f t="shared" si="11"/>
        <v>0</v>
      </c>
      <c r="N106" s="69">
        <f t="shared" si="12"/>
        <v>0</v>
      </c>
      <c r="O106" s="68">
        <f t="shared" si="13"/>
        <v>0</v>
      </c>
      <c r="P106" s="69">
        <f t="shared" si="14"/>
        <v>0</v>
      </c>
      <c r="Q106" s="68">
        <f t="shared" si="15"/>
        <v>0</v>
      </c>
      <c r="R106" s="69">
        <f t="shared" si="16"/>
        <v>0</v>
      </c>
      <c r="S106" s="68">
        <f t="shared" si="17"/>
        <v>0</v>
      </c>
      <c r="T106" s="69">
        <f t="shared" si="18"/>
        <v>0</v>
      </c>
      <c r="U106" s="65">
        <f t="shared" si="19"/>
        <v>0</v>
      </c>
      <c r="V106" s="58">
        <f t="shared" si="20"/>
        <v>0</v>
      </c>
    </row>
    <row r="107" spans="2:22" ht="13.5" customHeight="1">
      <c r="B107" s="62">
        <f t="shared" si="0"/>
        <v>81</v>
      </c>
      <c r="C107" s="68">
        <f t="shared" si="1"/>
        <v>0</v>
      </c>
      <c r="D107" s="69">
        <f t="shared" si="2"/>
        <v>0</v>
      </c>
      <c r="E107" s="68">
        <f t="shared" si="3"/>
        <v>0</v>
      </c>
      <c r="F107" s="69">
        <f t="shared" si="4"/>
        <v>0</v>
      </c>
      <c r="G107" s="68">
        <f t="shared" si="5"/>
        <v>700</v>
      </c>
      <c r="H107" s="69">
        <f t="shared" si="6"/>
        <v>3809.6569350779673</v>
      </c>
      <c r="I107" s="68">
        <f t="shared" si="7"/>
        <v>500</v>
      </c>
      <c r="J107" s="69">
        <f t="shared" si="8"/>
        <v>18692.341909302777</v>
      </c>
      <c r="K107" s="68">
        <f t="shared" si="9"/>
        <v>1000</v>
      </c>
      <c r="L107" s="69">
        <f t="shared" si="10"/>
        <v>37384.683818605554</v>
      </c>
      <c r="M107" s="68">
        <f t="shared" si="11"/>
        <v>0</v>
      </c>
      <c r="N107" s="69">
        <f t="shared" si="12"/>
        <v>0</v>
      </c>
      <c r="O107" s="68">
        <f t="shared" si="13"/>
        <v>0</v>
      </c>
      <c r="P107" s="69">
        <f t="shared" si="14"/>
        <v>0</v>
      </c>
      <c r="Q107" s="68">
        <f t="shared" si="15"/>
        <v>0</v>
      </c>
      <c r="R107" s="69">
        <f t="shared" si="16"/>
        <v>0</v>
      </c>
      <c r="S107" s="68">
        <f t="shared" si="17"/>
        <v>0</v>
      </c>
      <c r="T107" s="69">
        <f t="shared" si="18"/>
        <v>0</v>
      </c>
      <c r="U107" s="65">
        <f t="shared" si="19"/>
        <v>0</v>
      </c>
      <c r="V107" s="58">
        <f t="shared" si="20"/>
        <v>0</v>
      </c>
    </row>
    <row r="108" spans="2:22" ht="13.5" customHeight="1">
      <c r="B108" s="62">
        <f t="shared" si="0"/>
        <v>82</v>
      </c>
      <c r="C108" s="68">
        <f t="shared" si="1"/>
        <v>0</v>
      </c>
      <c r="D108" s="69">
        <f t="shared" si="2"/>
        <v>0</v>
      </c>
      <c r="E108" s="68">
        <f t="shared" si="3"/>
        <v>0</v>
      </c>
      <c r="F108" s="69">
        <f t="shared" si="4"/>
        <v>0</v>
      </c>
      <c r="G108" s="68">
        <f t="shared" si="5"/>
        <v>700</v>
      </c>
      <c r="H108" s="69">
        <f t="shared" si="6"/>
        <v>3122.6138389741254</v>
      </c>
      <c r="I108" s="68">
        <f t="shared" si="7"/>
        <v>500</v>
      </c>
      <c r="J108" s="69">
        <f t="shared" si="8"/>
        <v>18252.983049000453</v>
      </c>
      <c r="K108" s="68">
        <f t="shared" si="9"/>
        <v>1000</v>
      </c>
      <c r="L108" s="69">
        <f t="shared" si="10"/>
        <v>36505.966098000907</v>
      </c>
      <c r="M108" s="68">
        <f t="shared" si="11"/>
        <v>0</v>
      </c>
      <c r="N108" s="69">
        <f t="shared" si="12"/>
        <v>0</v>
      </c>
      <c r="O108" s="68">
        <f t="shared" si="13"/>
        <v>0</v>
      </c>
      <c r="P108" s="69">
        <f t="shared" si="14"/>
        <v>0</v>
      </c>
      <c r="Q108" s="68">
        <f t="shared" si="15"/>
        <v>0</v>
      </c>
      <c r="R108" s="69">
        <f t="shared" si="16"/>
        <v>0</v>
      </c>
      <c r="S108" s="68">
        <f t="shared" si="17"/>
        <v>0</v>
      </c>
      <c r="T108" s="69">
        <f t="shared" si="18"/>
        <v>0</v>
      </c>
      <c r="U108" s="65">
        <f t="shared" si="19"/>
        <v>0</v>
      </c>
      <c r="V108" s="58">
        <f t="shared" si="20"/>
        <v>0</v>
      </c>
    </row>
    <row r="109" spans="2:22" ht="13.5" customHeight="1">
      <c r="B109" s="62">
        <f t="shared" si="0"/>
        <v>83</v>
      </c>
      <c r="C109" s="68">
        <f t="shared" si="1"/>
        <v>0</v>
      </c>
      <c r="D109" s="69">
        <f t="shared" si="2"/>
        <v>0</v>
      </c>
      <c r="E109" s="68">
        <f t="shared" si="3"/>
        <v>0</v>
      </c>
      <c r="F109" s="69">
        <f t="shared" si="4"/>
        <v>0</v>
      </c>
      <c r="G109" s="68">
        <f t="shared" si="5"/>
        <v>700</v>
      </c>
      <c r="H109" s="69">
        <f t="shared" si="6"/>
        <v>2432.7080633031842</v>
      </c>
      <c r="I109" s="68">
        <f t="shared" si="7"/>
        <v>500</v>
      </c>
      <c r="J109" s="69">
        <f t="shared" si="8"/>
        <v>17812.15965916379</v>
      </c>
      <c r="K109" s="68">
        <f t="shared" si="9"/>
        <v>1000</v>
      </c>
      <c r="L109" s="69">
        <f t="shared" si="10"/>
        <v>35624.31931832758</v>
      </c>
      <c r="M109" s="68">
        <f t="shared" si="11"/>
        <v>0</v>
      </c>
      <c r="N109" s="69">
        <f t="shared" si="12"/>
        <v>0</v>
      </c>
      <c r="O109" s="68">
        <f t="shared" si="13"/>
        <v>0</v>
      </c>
      <c r="P109" s="69">
        <f t="shared" si="14"/>
        <v>0</v>
      </c>
      <c r="Q109" s="68">
        <f t="shared" si="15"/>
        <v>0</v>
      </c>
      <c r="R109" s="69">
        <f t="shared" si="16"/>
        <v>0</v>
      </c>
      <c r="S109" s="68">
        <f t="shared" si="17"/>
        <v>0</v>
      </c>
      <c r="T109" s="69">
        <f t="shared" si="18"/>
        <v>0</v>
      </c>
      <c r="U109" s="65">
        <f t="shared" si="19"/>
        <v>0</v>
      </c>
      <c r="V109" s="58">
        <f t="shared" si="20"/>
        <v>0</v>
      </c>
    </row>
    <row r="110" spans="2:22" ht="13.5" customHeight="1">
      <c r="B110" s="62">
        <f t="shared" si="0"/>
        <v>84</v>
      </c>
      <c r="C110" s="68">
        <f t="shared" si="1"/>
        <v>0</v>
      </c>
      <c r="D110" s="69">
        <f t="shared" si="2"/>
        <v>0</v>
      </c>
      <c r="E110" s="68">
        <f t="shared" si="3"/>
        <v>0</v>
      </c>
      <c r="F110" s="69">
        <f t="shared" si="4"/>
        <v>0</v>
      </c>
      <c r="G110" s="68">
        <f t="shared" si="5"/>
        <v>700</v>
      </c>
      <c r="H110" s="69">
        <f t="shared" si="6"/>
        <v>1739.9276802336142</v>
      </c>
      <c r="I110" s="68">
        <f t="shared" si="7"/>
        <v>500</v>
      </c>
      <c r="J110" s="69">
        <f t="shared" si="8"/>
        <v>17369.866858027672</v>
      </c>
      <c r="K110" s="68">
        <f t="shared" si="9"/>
        <v>1000</v>
      </c>
      <c r="L110" s="69">
        <f t="shared" si="10"/>
        <v>34739.733716055343</v>
      </c>
      <c r="M110" s="68">
        <f t="shared" si="11"/>
        <v>0</v>
      </c>
      <c r="N110" s="69">
        <f t="shared" si="12"/>
        <v>0</v>
      </c>
      <c r="O110" s="68">
        <f t="shared" si="13"/>
        <v>0</v>
      </c>
      <c r="P110" s="69">
        <f t="shared" si="14"/>
        <v>0</v>
      </c>
      <c r="Q110" s="68">
        <f t="shared" si="15"/>
        <v>0</v>
      </c>
      <c r="R110" s="69">
        <f t="shared" si="16"/>
        <v>0</v>
      </c>
      <c r="S110" s="68">
        <f t="shared" si="17"/>
        <v>0</v>
      </c>
      <c r="T110" s="69">
        <f t="shared" si="18"/>
        <v>0</v>
      </c>
      <c r="U110" s="65">
        <f t="shared" si="19"/>
        <v>0</v>
      </c>
      <c r="V110" s="58">
        <f t="shared" si="20"/>
        <v>0</v>
      </c>
    </row>
    <row r="111" spans="2:22" ht="13.5" customHeight="1">
      <c r="B111" s="62">
        <f t="shared" si="0"/>
        <v>85</v>
      </c>
      <c r="C111" s="68">
        <f t="shared" si="1"/>
        <v>0</v>
      </c>
      <c r="D111" s="69">
        <f t="shared" si="2"/>
        <v>0</v>
      </c>
      <c r="E111" s="68">
        <f t="shared" si="3"/>
        <v>0</v>
      </c>
      <c r="F111" s="69">
        <f t="shared" si="4"/>
        <v>0</v>
      </c>
      <c r="G111" s="68">
        <f t="shared" si="5"/>
        <v>700</v>
      </c>
      <c r="H111" s="69">
        <f t="shared" si="6"/>
        <v>1044.2607122345876</v>
      </c>
      <c r="I111" s="68">
        <f t="shared" si="7"/>
        <v>500</v>
      </c>
      <c r="J111" s="69">
        <f t="shared" si="8"/>
        <v>16926.099747554432</v>
      </c>
      <c r="K111" s="68">
        <f t="shared" si="9"/>
        <v>1000</v>
      </c>
      <c r="L111" s="69">
        <f t="shared" si="10"/>
        <v>33852.199495108864</v>
      </c>
      <c r="M111" s="68">
        <f t="shared" si="11"/>
        <v>0</v>
      </c>
      <c r="N111" s="69">
        <f t="shared" si="12"/>
        <v>0</v>
      </c>
      <c r="O111" s="68">
        <f t="shared" si="13"/>
        <v>0</v>
      </c>
      <c r="P111" s="69">
        <f t="shared" si="14"/>
        <v>0</v>
      </c>
      <c r="Q111" s="68">
        <f t="shared" si="15"/>
        <v>0</v>
      </c>
      <c r="R111" s="69">
        <f t="shared" si="16"/>
        <v>0</v>
      </c>
      <c r="S111" s="68">
        <f t="shared" si="17"/>
        <v>0</v>
      </c>
      <c r="T111" s="69">
        <f t="shared" si="18"/>
        <v>0</v>
      </c>
      <c r="U111" s="65">
        <f t="shared" si="19"/>
        <v>0</v>
      </c>
      <c r="V111" s="58">
        <f t="shared" si="20"/>
        <v>0</v>
      </c>
    </row>
    <row r="112" spans="2:22" ht="13.5" customHeight="1">
      <c r="B112" s="62">
        <f t="shared" si="0"/>
        <v>86</v>
      </c>
      <c r="C112" s="68">
        <f t="shared" si="1"/>
        <v>0</v>
      </c>
      <c r="D112" s="69">
        <f t="shared" si="2"/>
        <v>0</v>
      </c>
      <c r="E112" s="68">
        <f t="shared" si="3"/>
        <v>0</v>
      </c>
      <c r="F112" s="69">
        <f t="shared" si="4"/>
        <v>0</v>
      </c>
      <c r="G112" s="68">
        <f t="shared" si="5"/>
        <v>700</v>
      </c>
      <c r="H112" s="69">
        <f t="shared" si="6"/>
        <v>345.69513186889833</v>
      </c>
      <c r="I112" s="68">
        <f t="shared" si="7"/>
        <v>500</v>
      </c>
      <c r="J112" s="69">
        <f t="shared" si="8"/>
        <v>16480.853413379613</v>
      </c>
      <c r="K112" s="68">
        <f t="shared" si="9"/>
        <v>1000</v>
      </c>
      <c r="L112" s="69">
        <f t="shared" si="10"/>
        <v>32961.706826759226</v>
      </c>
      <c r="M112" s="68">
        <f t="shared" si="11"/>
        <v>0</v>
      </c>
      <c r="N112" s="69">
        <f t="shared" si="12"/>
        <v>0</v>
      </c>
      <c r="O112" s="68">
        <f t="shared" si="13"/>
        <v>0</v>
      </c>
      <c r="P112" s="69">
        <f t="shared" si="14"/>
        <v>0</v>
      </c>
      <c r="Q112" s="68">
        <f t="shared" si="15"/>
        <v>0</v>
      </c>
      <c r="R112" s="69">
        <f t="shared" si="16"/>
        <v>0</v>
      </c>
      <c r="S112" s="68">
        <f t="shared" si="17"/>
        <v>0</v>
      </c>
      <c r="T112" s="69">
        <f t="shared" si="18"/>
        <v>0</v>
      </c>
      <c r="U112" s="65">
        <f t="shared" si="19"/>
        <v>0</v>
      </c>
      <c r="V112" s="58">
        <f t="shared" si="20"/>
        <v>0</v>
      </c>
    </row>
    <row r="113" spans="2:22" ht="13.5" customHeight="1">
      <c r="B113" s="62">
        <f t="shared" si="0"/>
        <v>87</v>
      </c>
      <c r="C113" s="68">
        <f t="shared" si="1"/>
        <v>0</v>
      </c>
      <c r="D113" s="69">
        <f t="shared" si="2"/>
        <v>0</v>
      </c>
      <c r="E113" s="68">
        <f t="shared" si="3"/>
        <v>0</v>
      </c>
      <c r="F113" s="69">
        <f t="shared" si="4"/>
        <v>0</v>
      </c>
      <c r="G113" s="68">
        <f t="shared" si="5"/>
        <v>345.69513186889833</v>
      </c>
      <c r="H113" s="69">
        <f t="shared" si="6"/>
        <v>0</v>
      </c>
      <c r="I113" s="68">
        <f t="shared" si="7"/>
        <v>854.30486813110167</v>
      </c>
      <c r="J113" s="69">
        <f t="shared" si="8"/>
        <v>15678.637040399341</v>
      </c>
      <c r="K113" s="68">
        <f t="shared" si="9"/>
        <v>1000</v>
      </c>
      <c r="L113" s="69">
        <f t="shared" si="10"/>
        <v>32068.245849515093</v>
      </c>
      <c r="M113" s="68">
        <f t="shared" si="11"/>
        <v>0</v>
      </c>
      <c r="N113" s="69">
        <f t="shared" si="12"/>
        <v>0</v>
      </c>
      <c r="O113" s="68">
        <f t="shared" si="13"/>
        <v>0</v>
      </c>
      <c r="P113" s="69">
        <f t="shared" si="14"/>
        <v>0</v>
      </c>
      <c r="Q113" s="68">
        <f t="shared" si="15"/>
        <v>0</v>
      </c>
      <c r="R113" s="69">
        <f t="shared" si="16"/>
        <v>0</v>
      </c>
      <c r="S113" s="68">
        <f t="shared" si="17"/>
        <v>0</v>
      </c>
      <c r="T113" s="69">
        <f t="shared" si="18"/>
        <v>0</v>
      </c>
      <c r="U113" s="65">
        <f t="shared" si="19"/>
        <v>0</v>
      </c>
      <c r="V113" s="58">
        <f t="shared" si="20"/>
        <v>0</v>
      </c>
    </row>
    <row r="114" spans="2:22" ht="13.5" customHeight="1">
      <c r="B114" s="62">
        <f t="shared" si="0"/>
        <v>88</v>
      </c>
      <c r="C114" s="68">
        <f t="shared" si="1"/>
        <v>0</v>
      </c>
      <c r="D114" s="69">
        <f t="shared" si="2"/>
        <v>0</v>
      </c>
      <c r="E114" s="68">
        <f t="shared" si="3"/>
        <v>0</v>
      </c>
      <c r="F114" s="69">
        <f t="shared" si="4"/>
        <v>0</v>
      </c>
      <c r="G114" s="68">
        <f t="shared" si="5"/>
        <v>0</v>
      </c>
      <c r="H114" s="69">
        <f t="shared" si="6"/>
        <v>0</v>
      </c>
      <c r="I114" s="68">
        <f t="shared" si="7"/>
        <v>1200</v>
      </c>
      <c r="J114" s="69">
        <f t="shared" si="8"/>
        <v>14526.89916386734</v>
      </c>
      <c r="K114" s="68">
        <f t="shared" si="9"/>
        <v>1000</v>
      </c>
      <c r="L114" s="69">
        <f t="shared" si="10"/>
        <v>31171.80666901348</v>
      </c>
      <c r="M114" s="68">
        <f t="shared" si="11"/>
        <v>0</v>
      </c>
      <c r="N114" s="69">
        <f t="shared" si="12"/>
        <v>0</v>
      </c>
      <c r="O114" s="68">
        <f t="shared" si="13"/>
        <v>0</v>
      </c>
      <c r="P114" s="69">
        <f t="shared" si="14"/>
        <v>0</v>
      </c>
      <c r="Q114" s="68">
        <f t="shared" si="15"/>
        <v>0</v>
      </c>
      <c r="R114" s="69">
        <f t="shared" si="16"/>
        <v>0</v>
      </c>
      <c r="S114" s="68">
        <f t="shared" si="17"/>
        <v>0</v>
      </c>
      <c r="T114" s="69">
        <f t="shared" si="18"/>
        <v>0</v>
      </c>
      <c r="U114" s="65">
        <f t="shared" si="19"/>
        <v>0</v>
      </c>
      <c r="V114" s="58">
        <f t="shared" si="20"/>
        <v>0</v>
      </c>
    </row>
    <row r="115" spans="2:22" ht="13.5" customHeight="1">
      <c r="B115" s="62">
        <f t="shared" si="0"/>
        <v>89</v>
      </c>
      <c r="C115" s="68">
        <f t="shared" si="1"/>
        <v>0</v>
      </c>
      <c r="D115" s="69">
        <f t="shared" si="2"/>
        <v>0</v>
      </c>
      <c r="E115" s="68">
        <f t="shared" si="3"/>
        <v>0</v>
      </c>
      <c r="F115" s="69">
        <f t="shared" si="4"/>
        <v>0</v>
      </c>
      <c r="G115" s="68">
        <f t="shared" si="5"/>
        <v>0</v>
      </c>
      <c r="H115" s="69">
        <f t="shared" si="6"/>
        <v>0</v>
      </c>
      <c r="I115" s="68">
        <f t="shared" si="7"/>
        <v>1200</v>
      </c>
      <c r="J115" s="69">
        <f t="shared" si="8"/>
        <v>13371.322161080232</v>
      </c>
      <c r="K115" s="68">
        <f t="shared" si="9"/>
        <v>1000</v>
      </c>
      <c r="L115" s="69">
        <f t="shared" si="10"/>
        <v>30272.379357910195</v>
      </c>
      <c r="M115" s="68">
        <f t="shared" si="11"/>
        <v>0</v>
      </c>
      <c r="N115" s="69">
        <f t="shared" si="12"/>
        <v>0</v>
      </c>
      <c r="O115" s="68">
        <f t="shared" si="13"/>
        <v>0</v>
      </c>
      <c r="P115" s="69">
        <f t="shared" si="14"/>
        <v>0</v>
      </c>
      <c r="Q115" s="68">
        <f t="shared" si="15"/>
        <v>0</v>
      </c>
      <c r="R115" s="69">
        <f t="shared" si="16"/>
        <v>0</v>
      </c>
      <c r="S115" s="68">
        <f t="shared" si="17"/>
        <v>0</v>
      </c>
      <c r="T115" s="69">
        <f t="shared" si="18"/>
        <v>0</v>
      </c>
      <c r="U115" s="65">
        <f t="shared" si="19"/>
        <v>0</v>
      </c>
      <c r="V115" s="58">
        <f t="shared" si="20"/>
        <v>0</v>
      </c>
    </row>
    <row r="116" spans="2:22" ht="13.5" customHeight="1">
      <c r="B116" s="62">
        <f t="shared" si="0"/>
        <v>90</v>
      </c>
      <c r="C116" s="68">
        <f t="shared" si="1"/>
        <v>0</v>
      </c>
      <c r="D116" s="69">
        <f t="shared" si="2"/>
        <v>0</v>
      </c>
      <c r="E116" s="68">
        <f t="shared" si="3"/>
        <v>0</v>
      </c>
      <c r="F116" s="69">
        <f t="shared" si="4"/>
        <v>0</v>
      </c>
      <c r="G116" s="68">
        <f t="shared" si="5"/>
        <v>0</v>
      </c>
      <c r="H116" s="69">
        <f t="shared" si="6"/>
        <v>0</v>
      </c>
      <c r="I116" s="68">
        <f t="shared" si="7"/>
        <v>1200</v>
      </c>
      <c r="J116" s="69">
        <f t="shared" si="8"/>
        <v>12211.893234950501</v>
      </c>
      <c r="K116" s="68">
        <f t="shared" si="9"/>
        <v>1000</v>
      </c>
      <c r="L116" s="69">
        <f t="shared" si="10"/>
        <v>29369.953955769899</v>
      </c>
      <c r="M116" s="68">
        <f t="shared" si="11"/>
        <v>0</v>
      </c>
      <c r="N116" s="69">
        <f t="shared" si="12"/>
        <v>0</v>
      </c>
      <c r="O116" s="68">
        <f t="shared" si="13"/>
        <v>0</v>
      </c>
      <c r="P116" s="69">
        <f t="shared" si="14"/>
        <v>0</v>
      </c>
      <c r="Q116" s="68">
        <f t="shared" si="15"/>
        <v>0</v>
      </c>
      <c r="R116" s="69">
        <f t="shared" si="16"/>
        <v>0</v>
      </c>
      <c r="S116" s="68">
        <f t="shared" si="17"/>
        <v>0</v>
      </c>
      <c r="T116" s="69">
        <f t="shared" si="18"/>
        <v>0</v>
      </c>
      <c r="U116" s="65">
        <f t="shared" si="19"/>
        <v>0</v>
      </c>
      <c r="V116" s="58">
        <f t="shared" si="20"/>
        <v>0</v>
      </c>
    </row>
    <row r="117" spans="2:22" ht="13.5" customHeight="1">
      <c r="B117" s="62">
        <f t="shared" si="0"/>
        <v>91</v>
      </c>
      <c r="C117" s="68">
        <f t="shared" si="1"/>
        <v>0</v>
      </c>
      <c r="D117" s="69">
        <f t="shared" si="2"/>
        <v>0</v>
      </c>
      <c r="E117" s="68">
        <f t="shared" si="3"/>
        <v>0</v>
      </c>
      <c r="F117" s="69">
        <f t="shared" si="4"/>
        <v>0</v>
      </c>
      <c r="G117" s="68">
        <f t="shared" si="5"/>
        <v>0</v>
      </c>
      <c r="H117" s="69">
        <f t="shared" si="6"/>
        <v>0</v>
      </c>
      <c r="I117" s="68">
        <f t="shared" si="7"/>
        <v>1200</v>
      </c>
      <c r="J117" s="69">
        <f t="shared" si="8"/>
        <v>11048.59954573367</v>
      </c>
      <c r="K117" s="68">
        <f t="shared" si="9"/>
        <v>1000</v>
      </c>
      <c r="L117" s="69">
        <f t="shared" si="10"/>
        <v>28464.520468955801</v>
      </c>
      <c r="M117" s="68">
        <f t="shared" si="11"/>
        <v>0</v>
      </c>
      <c r="N117" s="69">
        <f t="shared" si="12"/>
        <v>0</v>
      </c>
      <c r="O117" s="68">
        <f t="shared" si="13"/>
        <v>0</v>
      </c>
      <c r="P117" s="69">
        <f t="shared" si="14"/>
        <v>0</v>
      </c>
      <c r="Q117" s="68">
        <f t="shared" si="15"/>
        <v>0</v>
      </c>
      <c r="R117" s="69">
        <f t="shared" si="16"/>
        <v>0</v>
      </c>
      <c r="S117" s="68">
        <f t="shared" si="17"/>
        <v>0</v>
      </c>
      <c r="T117" s="69">
        <f t="shared" si="18"/>
        <v>0</v>
      </c>
      <c r="U117" s="65">
        <f t="shared" si="19"/>
        <v>0</v>
      </c>
      <c r="V117" s="58">
        <f t="shared" si="20"/>
        <v>0</v>
      </c>
    </row>
    <row r="118" spans="2:22" ht="13.5" customHeight="1">
      <c r="B118" s="62">
        <f t="shared" si="0"/>
        <v>92</v>
      </c>
      <c r="C118" s="68">
        <f t="shared" si="1"/>
        <v>0</v>
      </c>
      <c r="D118" s="69">
        <f t="shared" si="2"/>
        <v>0</v>
      </c>
      <c r="E118" s="68">
        <f t="shared" si="3"/>
        <v>0</v>
      </c>
      <c r="F118" s="69">
        <f t="shared" si="4"/>
        <v>0</v>
      </c>
      <c r="G118" s="68">
        <f t="shared" si="5"/>
        <v>0</v>
      </c>
      <c r="H118" s="69">
        <f t="shared" si="6"/>
        <v>0</v>
      </c>
      <c r="I118" s="68">
        <f t="shared" si="7"/>
        <v>1200</v>
      </c>
      <c r="J118" s="69">
        <f t="shared" si="8"/>
        <v>9881.4282108861171</v>
      </c>
      <c r="K118" s="68">
        <f t="shared" si="9"/>
        <v>1000</v>
      </c>
      <c r="L118" s="69">
        <f t="shared" si="10"/>
        <v>27556.06887051899</v>
      </c>
      <c r="M118" s="68">
        <f t="shared" si="11"/>
        <v>0</v>
      </c>
      <c r="N118" s="69">
        <f t="shared" si="12"/>
        <v>0</v>
      </c>
      <c r="O118" s="68">
        <f t="shared" si="13"/>
        <v>0</v>
      </c>
      <c r="P118" s="69">
        <f t="shared" si="14"/>
        <v>0</v>
      </c>
      <c r="Q118" s="68">
        <f t="shared" si="15"/>
        <v>0</v>
      </c>
      <c r="R118" s="69">
        <f t="shared" si="16"/>
        <v>0</v>
      </c>
      <c r="S118" s="68">
        <f t="shared" si="17"/>
        <v>0</v>
      </c>
      <c r="T118" s="69">
        <f t="shared" si="18"/>
        <v>0</v>
      </c>
      <c r="U118" s="65">
        <f t="shared" si="19"/>
        <v>0</v>
      </c>
      <c r="V118" s="58">
        <f t="shared" si="20"/>
        <v>0</v>
      </c>
    </row>
    <row r="119" spans="2:22" ht="13.5" customHeight="1">
      <c r="B119" s="62">
        <f t="shared" si="0"/>
        <v>93</v>
      </c>
      <c r="C119" s="68">
        <f t="shared" si="1"/>
        <v>0</v>
      </c>
      <c r="D119" s="69">
        <f t="shared" si="2"/>
        <v>0</v>
      </c>
      <c r="E119" s="68">
        <f t="shared" si="3"/>
        <v>0</v>
      </c>
      <c r="F119" s="69">
        <f t="shared" si="4"/>
        <v>0</v>
      </c>
      <c r="G119" s="68">
        <f t="shared" si="5"/>
        <v>0</v>
      </c>
      <c r="H119" s="69">
        <f t="shared" si="6"/>
        <v>0</v>
      </c>
      <c r="I119" s="68">
        <f t="shared" si="7"/>
        <v>1200</v>
      </c>
      <c r="J119" s="69">
        <f t="shared" si="8"/>
        <v>8710.3663049224051</v>
      </c>
      <c r="K119" s="68">
        <f t="shared" si="9"/>
        <v>1000</v>
      </c>
      <c r="L119" s="69">
        <f t="shared" si="10"/>
        <v>26644.589100087389</v>
      </c>
      <c r="M119" s="68">
        <f t="shared" si="11"/>
        <v>0</v>
      </c>
      <c r="N119" s="69">
        <f t="shared" si="12"/>
        <v>0</v>
      </c>
      <c r="O119" s="68">
        <f t="shared" si="13"/>
        <v>0</v>
      </c>
      <c r="P119" s="69">
        <f t="shared" si="14"/>
        <v>0</v>
      </c>
      <c r="Q119" s="68">
        <f t="shared" si="15"/>
        <v>0</v>
      </c>
      <c r="R119" s="69">
        <f t="shared" si="16"/>
        <v>0</v>
      </c>
      <c r="S119" s="68">
        <f t="shared" si="17"/>
        <v>0</v>
      </c>
      <c r="T119" s="69">
        <f t="shared" si="18"/>
        <v>0</v>
      </c>
      <c r="U119" s="65">
        <f t="shared" si="19"/>
        <v>0</v>
      </c>
      <c r="V119" s="58">
        <f t="shared" si="20"/>
        <v>0</v>
      </c>
    </row>
    <row r="120" spans="2:22" ht="13.5" customHeight="1">
      <c r="B120" s="62">
        <f t="shared" si="0"/>
        <v>94</v>
      </c>
      <c r="C120" s="68">
        <f t="shared" si="1"/>
        <v>0</v>
      </c>
      <c r="D120" s="69">
        <f t="shared" si="2"/>
        <v>0</v>
      </c>
      <c r="E120" s="68">
        <f t="shared" si="3"/>
        <v>0</v>
      </c>
      <c r="F120" s="69">
        <f t="shared" si="4"/>
        <v>0</v>
      </c>
      <c r="G120" s="68">
        <f t="shared" si="5"/>
        <v>0</v>
      </c>
      <c r="H120" s="69">
        <f t="shared" si="6"/>
        <v>0</v>
      </c>
      <c r="I120" s="68">
        <f t="shared" si="7"/>
        <v>1200</v>
      </c>
      <c r="J120" s="69">
        <f t="shared" si="8"/>
        <v>7535.4008592721466</v>
      </c>
      <c r="K120" s="68">
        <f t="shared" si="9"/>
        <v>1000</v>
      </c>
      <c r="L120" s="69">
        <f t="shared" si="10"/>
        <v>25730.071063754349</v>
      </c>
      <c r="M120" s="68">
        <f t="shared" si="11"/>
        <v>0</v>
      </c>
      <c r="N120" s="69">
        <f t="shared" si="12"/>
        <v>0</v>
      </c>
      <c r="O120" s="68">
        <f t="shared" si="13"/>
        <v>0</v>
      </c>
      <c r="P120" s="69">
        <f t="shared" si="14"/>
        <v>0</v>
      </c>
      <c r="Q120" s="68">
        <f t="shared" si="15"/>
        <v>0</v>
      </c>
      <c r="R120" s="69">
        <f t="shared" si="16"/>
        <v>0</v>
      </c>
      <c r="S120" s="68">
        <f t="shared" si="17"/>
        <v>0</v>
      </c>
      <c r="T120" s="69">
        <f t="shared" si="18"/>
        <v>0</v>
      </c>
      <c r="U120" s="65">
        <f t="shared" si="19"/>
        <v>0</v>
      </c>
      <c r="V120" s="58">
        <f t="shared" si="20"/>
        <v>0</v>
      </c>
    </row>
    <row r="121" spans="2:22" ht="13.5" customHeight="1">
      <c r="B121" s="62">
        <f t="shared" si="0"/>
        <v>95</v>
      </c>
      <c r="C121" s="68">
        <f t="shared" si="1"/>
        <v>0</v>
      </c>
      <c r="D121" s="69">
        <f t="shared" si="2"/>
        <v>0</v>
      </c>
      <c r="E121" s="68">
        <f t="shared" si="3"/>
        <v>0</v>
      </c>
      <c r="F121" s="69">
        <f t="shared" si="4"/>
        <v>0</v>
      </c>
      <c r="G121" s="68">
        <f t="shared" si="5"/>
        <v>0</v>
      </c>
      <c r="H121" s="69">
        <f t="shared" si="6"/>
        <v>0</v>
      </c>
      <c r="I121" s="68">
        <f t="shared" si="7"/>
        <v>1200</v>
      </c>
      <c r="J121" s="69">
        <f t="shared" si="8"/>
        <v>6356.5188621363877</v>
      </c>
      <c r="K121" s="68">
        <f t="shared" si="9"/>
        <v>1000</v>
      </c>
      <c r="L121" s="69">
        <f t="shared" si="10"/>
        <v>24812.504633966866</v>
      </c>
      <c r="M121" s="68">
        <f t="shared" si="11"/>
        <v>0</v>
      </c>
      <c r="N121" s="69">
        <f t="shared" si="12"/>
        <v>0</v>
      </c>
      <c r="O121" s="68">
        <f t="shared" si="13"/>
        <v>0</v>
      </c>
      <c r="P121" s="69">
        <f t="shared" si="14"/>
        <v>0</v>
      </c>
      <c r="Q121" s="68">
        <f t="shared" si="15"/>
        <v>0</v>
      </c>
      <c r="R121" s="69">
        <f t="shared" si="16"/>
        <v>0</v>
      </c>
      <c r="S121" s="68">
        <f t="shared" si="17"/>
        <v>0</v>
      </c>
      <c r="T121" s="69">
        <f t="shared" si="18"/>
        <v>0</v>
      </c>
      <c r="U121" s="65">
        <f t="shared" si="19"/>
        <v>0</v>
      </c>
      <c r="V121" s="58">
        <f t="shared" si="20"/>
        <v>0</v>
      </c>
    </row>
    <row r="122" spans="2:22" ht="13.5" customHeight="1">
      <c r="B122" s="62">
        <f t="shared" si="0"/>
        <v>96</v>
      </c>
      <c r="C122" s="68">
        <f t="shared" si="1"/>
        <v>0</v>
      </c>
      <c r="D122" s="69">
        <f t="shared" si="2"/>
        <v>0</v>
      </c>
      <c r="E122" s="68">
        <f t="shared" si="3"/>
        <v>0</v>
      </c>
      <c r="F122" s="69">
        <f t="shared" si="4"/>
        <v>0</v>
      </c>
      <c r="G122" s="68">
        <f t="shared" si="5"/>
        <v>0</v>
      </c>
      <c r="H122" s="69">
        <f t="shared" si="6"/>
        <v>0</v>
      </c>
      <c r="I122" s="68">
        <f t="shared" si="7"/>
        <v>1200</v>
      </c>
      <c r="J122" s="69">
        <f t="shared" si="8"/>
        <v>5173.7072583435092</v>
      </c>
      <c r="K122" s="68">
        <f t="shared" si="9"/>
        <v>1000</v>
      </c>
      <c r="L122" s="69">
        <f t="shared" si="10"/>
        <v>23891.879649413426</v>
      </c>
      <c r="M122" s="68">
        <f t="shared" si="11"/>
        <v>0</v>
      </c>
      <c r="N122" s="69">
        <f t="shared" si="12"/>
        <v>0</v>
      </c>
      <c r="O122" s="68">
        <f t="shared" si="13"/>
        <v>0</v>
      </c>
      <c r="P122" s="69">
        <f t="shared" si="14"/>
        <v>0</v>
      </c>
      <c r="Q122" s="68">
        <f t="shared" si="15"/>
        <v>0</v>
      </c>
      <c r="R122" s="69">
        <f t="shared" si="16"/>
        <v>0</v>
      </c>
      <c r="S122" s="68">
        <f t="shared" si="17"/>
        <v>0</v>
      </c>
      <c r="T122" s="69">
        <f t="shared" si="18"/>
        <v>0</v>
      </c>
      <c r="U122" s="65">
        <f t="shared" si="19"/>
        <v>0</v>
      </c>
      <c r="V122" s="58">
        <f t="shared" si="20"/>
        <v>0</v>
      </c>
    </row>
    <row r="123" spans="2:22" ht="13.5" customHeight="1">
      <c r="B123" s="62">
        <f t="shared" si="0"/>
        <v>97</v>
      </c>
      <c r="C123" s="68">
        <f t="shared" si="1"/>
        <v>0</v>
      </c>
      <c r="D123" s="69">
        <f t="shared" si="2"/>
        <v>0</v>
      </c>
      <c r="E123" s="68">
        <f t="shared" si="3"/>
        <v>0</v>
      </c>
      <c r="F123" s="69">
        <f t="shared" si="4"/>
        <v>0</v>
      </c>
      <c r="G123" s="68">
        <f t="shared" si="5"/>
        <v>0</v>
      </c>
      <c r="H123" s="69">
        <f t="shared" si="6"/>
        <v>0</v>
      </c>
      <c r="I123" s="68">
        <f t="shared" si="7"/>
        <v>1200</v>
      </c>
      <c r="J123" s="69">
        <f t="shared" si="8"/>
        <v>3986.9529492046545</v>
      </c>
      <c r="K123" s="68">
        <f t="shared" si="9"/>
        <v>1000</v>
      </c>
      <c r="L123" s="69">
        <f t="shared" si="10"/>
        <v>22968.185914911472</v>
      </c>
      <c r="M123" s="68">
        <f t="shared" si="11"/>
        <v>0</v>
      </c>
      <c r="N123" s="69">
        <f t="shared" si="12"/>
        <v>0</v>
      </c>
      <c r="O123" s="68">
        <f t="shared" si="13"/>
        <v>0</v>
      </c>
      <c r="P123" s="69">
        <f t="shared" si="14"/>
        <v>0</v>
      </c>
      <c r="Q123" s="68">
        <f t="shared" si="15"/>
        <v>0</v>
      </c>
      <c r="R123" s="69">
        <f t="shared" si="16"/>
        <v>0</v>
      </c>
      <c r="S123" s="68">
        <f t="shared" si="17"/>
        <v>0</v>
      </c>
      <c r="T123" s="69">
        <f t="shared" si="18"/>
        <v>0</v>
      </c>
      <c r="U123" s="65">
        <f t="shared" si="19"/>
        <v>0</v>
      </c>
      <c r="V123" s="58">
        <f t="shared" si="20"/>
        <v>0</v>
      </c>
    </row>
    <row r="124" spans="2:22" ht="13.5" customHeight="1">
      <c r="B124" s="62">
        <f t="shared" si="0"/>
        <v>98</v>
      </c>
      <c r="C124" s="68">
        <f t="shared" si="1"/>
        <v>0</v>
      </c>
      <c r="D124" s="69">
        <f t="shared" si="2"/>
        <v>0</v>
      </c>
      <c r="E124" s="68">
        <f t="shared" si="3"/>
        <v>0</v>
      </c>
      <c r="F124" s="69">
        <f t="shared" si="4"/>
        <v>0</v>
      </c>
      <c r="G124" s="68">
        <f t="shared" si="5"/>
        <v>0</v>
      </c>
      <c r="H124" s="69">
        <f t="shared" si="6"/>
        <v>0</v>
      </c>
      <c r="I124" s="68">
        <f t="shared" si="7"/>
        <v>1200</v>
      </c>
      <c r="J124" s="69">
        <f t="shared" si="8"/>
        <v>2796.2427923686701</v>
      </c>
      <c r="K124" s="68">
        <f t="shared" si="9"/>
        <v>1000</v>
      </c>
      <c r="L124" s="69">
        <f t="shared" si="10"/>
        <v>22041.413201294512</v>
      </c>
      <c r="M124" s="68">
        <f t="shared" si="11"/>
        <v>0</v>
      </c>
      <c r="N124" s="69">
        <f t="shared" si="12"/>
        <v>0</v>
      </c>
      <c r="O124" s="68">
        <f t="shared" si="13"/>
        <v>0</v>
      </c>
      <c r="P124" s="69">
        <f t="shared" si="14"/>
        <v>0</v>
      </c>
      <c r="Q124" s="68">
        <f t="shared" si="15"/>
        <v>0</v>
      </c>
      <c r="R124" s="69">
        <f t="shared" si="16"/>
        <v>0</v>
      </c>
      <c r="S124" s="68">
        <f t="shared" si="17"/>
        <v>0</v>
      </c>
      <c r="T124" s="69">
        <f t="shared" si="18"/>
        <v>0</v>
      </c>
      <c r="U124" s="65">
        <f t="shared" si="19"/>
        <v>0</v>
      </c>
      <c r="V124" s="58">
        <f t="shared" si="20"/>
        <v>0</v>
      </c>
    </row>
    <row r="125" spans="2:22" ht="13.5" customHeight="1">
      <c r="B125" s="62">
        <f t="shared" si="0"/>
        <v>99</v>
      </c>
      <c r="C125" s="68">
        <f t="shared" si="1"/>
        <v>0</v>
      </c>
      <c r="D125" s="69">
        <f t="shared" si="2"/>
        <v>0</v>
      </c>
      <c r="E125" s="68">
        <f t="shared" si="3"/>
        <v>0</v>
      </c>
      <c r="F125" s="69">
        <f t="shared" si="4"/>
        <v>0</v>
      </c>
      <c r="G125" s="68">
        <f t="shared" si="5"/>
        <v>0</v>
      </c>
      <c r="H125" s="69">
        <f t="shared" si="6"/>
        <v>0</v>
      </c>
      <c r="I125" s="68">
        <f t="shared" si="7"/>
        <v>1200</v>
      </c>
      <c r="J125" s="69">
        <f t="shared" si="8"/>
        <v>1601.5636016765657</v>
      </c>
      <c r="K125" s="68">
        <f t="shared" si="9"/>
        <v>1000</v>
      </c>
      <c r="L125" s="69">
        <f t="shared" si="10"/>
        <v>21111.55124529883</v>
      </c>
      <c r="M125" s="68">
        <f t="shared" si="11"/>
        <v>0</v>
      </c>
      <c r="N125" s="69">
        <f t="shared" si="12"/>
        <v>0</v>
      </c>
      <c r="O125" s="68">
        <f t="shared" si="13"/>
        <v>0</v>
      </c>
      <c r="P125" s="69">
        <f t="shared" si="14"/>
        <v>0</v>
      </c>
      <c r="Q125" s="68">
        <f t="shared" si="15"/>
        <v>0</v>
      </c>
      <c r="R125" s="69">
        <f t="shared" si="16"/>
        <v>0</v>
      </c>
      <c r="S125" s="68">
        <f t="shared" si="17"/>
        <v>0</v>
      </c>
      <c r="T125" s="69">
        <f t="shared" si="18"/>
        <v>0</v>
      </c>
      <c r="U125" s="65">
        <f t="shared" si="19"/>
        <v>0</v>
      </c>
      <c r="V125" s="58">
        <f t="shared" si="20"/>
        <v>0</v>
      </c>
    </row>
    <row r="126" spans="2:22" ht="13.5" customHeight="1">
      <c r="B126" s="62">
        <f t="shared" si="0"/>
        <v>100</v>
      </c>
      <c r="C126" s="68">
        <f t="shared" si="1"/>
        <v>0</v>
      </c>
      <c r="D126" s="69">
        <f t="shared" si="2"/>
        <v>0</v>
      </c>
      <c r="E126" s="68">
        <f t="shared" si="3"/>
        <v>0</v>
      </c>
      <c r="F126" s="69">
        <f t="shared" si="4"/>
        <v>0</v>
      </c>
      <c r="G126" s="68">
        <f t="shared" si="5"/>
        <v>0</v>
      </c>
      <c r="H126" s="69">
        <f t="shared" si="6"/>
        <v>0</v>
      </c>
      <c r="I126" s="68">
        <f t="shared" si="7"/>
        <v>1200</v>
      </c>
      <c r="J126" s="69">
        <f t="shared" si="8"/>
        <v>402.90214701548757</v>
      </c>
      <c r="K126" s="68">
        <f t="shared" si="9"/>
        <v>1000</v>
      </c>
      <c r="L126" s="69">
        <f t="shared" si="10"/>
        <v>20178.589749449828</v>
      </c>
      <c r="M126" s="68">
        <f t="shared" si="11"/>
        <v>0</v>
      </c>
      <c r="N126" s="69">
        <f t="shared" si="12"/>
        <v>0</v>
      </c>
      <c r="O126" s="68">
        <f t="shared" si="13"/>
        <v>0</v>
      </c>
      <c r="P126" s="69">
        <f t="shared" si="14"/>
        <v>0</v>
      </c>
      <c r="Q126" s="68">
        <f t="shared" si="15"/>
        <v>0</v>
      </c>
      <c r="R126" s="69">
        <f t="shared" si="16"/>
        <v>0</v>
      </c>
      <c r="S126" s="68">
        <f t="shared" si="17"/>
        <v>0</v>
      </c>
      <c r="T126" s="69">
        <f t="shared" si="18"/>
        <v>0</v>
      </c>
      <c r="U126" s="65">
        <f t="shared" si="19"/>
        <v>0</v>
      </c>
      <c r="V126" s="58">
        <f t="shared" si="20"/>
        <v>0</v>
      </c>
    </row>
    <row r="127" spans="2:22" ht="13.5" customHeight="1">
      <c r="B127" s="62">
        <f t="shared" si="0"/>
        <v>101</v>
      </c>
      <c r="C127" s="68">
        <f t="shared" si="1"/>
        <v>0</v>
      </c>
      <c r="D127" s="69">
        <f t="shared" si="2"/>
        <v>0</v>
      </c>
      <c r="E127" s="68">
        <f t="shared" si="3"/>
        <v>0</v>
      </c>
      <c r="F127" s="69">
        <f t="shared" si="4"/>
        <v>0</v>
      </c>
      <c r="G127" s="68">
        <f t="shared" si="5"/>
        <v>0</v>
      </c>
      <c r="H127" s="69">
        <f t="shared" si="6"/>
        <v>0</v>
      </c>
      <c r="I127" s="68">
        <f t="shared" si="7"/>
        <v>402.90214701548757</v>
      </c>
      <c r="J127" s="69">
        <f t="shared" si="8"/>
        <v>0</v>
      </c>
      <c r="K127" s="68">
        <f t="shared" si="9"/>
        <v>1797.0978529845124</v>
      </c>
      <c r="L127" s="69">
        <f t="shared" si="10"/>
        <v>18442.763536120201</v>
      </c>
      <c r="M127" s="68">
        <f t="shared" si="11"/>
        <v>0</v>
      </c>
      <c r="N127" s="69">
        <f t="shared" si="12"/>
        <v>0</v>
      </c>
      <c r="O127" s="68">
        <f t="shared" si="13"/>
        <v>0</v>
      </c>
      <c r="P127" s="69">
        <f t="shared" si="14"/>
        <v>0</v>
      </c>
      <c r="Q127" s="68">
        <f t="shared" si="15"/>
        <v>0</v>
      </c>
      <c r="R127" s="69">
        <f t="shared" si="16"/>
        <v>0</v>
      </c>
      <c r="S127" s="68">
        <f t="shared" si="17"/>
        <v>0</v>
      </c>
      <c r="T127" s="69">
        <f t="shared" si="18"/>
        <v>0</v>
      </c>
      <c r="U127" s="65">
        <f t="shared" si="19"/>
        <v>0</v>
      </c>
      <c r="V127" s="58">
        <f t="shared" si="20"/>
        <v>0</v>
      </c>
    </row>
    <row r="128" spans="2:22" ht="13.5" customHeight="1">
      <c r="B128" s="62">
        <f t="shared" si="0"/>
        <v>102</v>
      </c>
      <c r="C128" s="68">
        <f t="shared" si="1"/>
        <v>0</v>
      </c>
      <c r="D128" s="69">
        <f t="shared" si="2"/>
        <v>0</v>
      </c>
      <c r="E128" s="68">
        <f t="shared" si="3"/>
        <v>0</v>
      </c>
      <c r="F128" s="69">
        <f t="shared" si="4"/>
        <v>0</v>
      </c>
      <c r="G128" s="68">
        <f t="shared" si="5"/>
        <v>0</v>
      </c>
      <c r="H128" s="69">
        <f t="shared" si="6"/>
        <v>0</v>
      </c>
      <c r="I128" s="68">
        <f t="shared" si="7"/>
        <v>0</v>
      </c>
      <c r="J128" s="69">
        <f t="shared" si="8"/>
        <v>0</v>
      </c>
      <c r="K128" s="68">
        <f t="shared" si="9"/>
        <v>2200</v>
      </c>
      <c r="L128" s="69">
        <f t="shared" si="10"/>
        <v>16296.906081240602</v>
      </c>
      <c r="M128" s="68">
        <f t="shared" si="11"/>
        <v>0</v>
      </c>
      <c r="N128" s="69">
        <f t="shared" si="12"/>
        <v>0</v>
      </c>
      <c r="O128" s="68">
        <f t="shared" si="13"/>
        <v>0</v>
      </c>
      <c r="P128" s="69">
        <f t="shared" si="14"/>
        <v>0</v>
      </c>
      <c r="Q128" s="68">
        <f t="shared" si="15"/>
        <v>0</v>
      </c>
      <c r="R128" s="69">
        <f t="shared" si="16"/>
        <v>0</v>
      </c>
      <c r="S128" s="68">
        <f t="shared" si="17"/>
        <v>0</v>
      </c>
      <c r="T128" s="69">
        <f t="shared" si="18"/>
        <v>0</v>
      </c>
      <c r="U128" s="65">
        <f t="shared" si="19"/>
        <v>0</v>
      </c>
      <c r="V128" s="58">
        <f t="shared" si="20"/>
        <v>0</v>
      </c>
    </row>
    <row r="129" spans="2:22" ht="13.5" customHeight="1">
      <c r="B129" s="62">
        <f t="shared" si="0"/>
        <v>103</v>
      </c>
      <c r="C129" s="68">
        <f t="shared" si="1"/>
        <v>0</v>
      </c>
      <c r="D129" s="69">
        <f t="shared" si="2"/>
        <v>0</v>
      </c>
      <c r="E129" s="68">
        <f t="shared" si="3"/>
        <v>0</v>
      </c>
      <c r="F129" s="69">
        <f t="shared" si="4"/>
        <v>0</v>
      </c>
      <c r="G129" s="68">
        <f t="shared" si="5"/>
        <v>0</v>
      </c>
      <c r="H129" s="69">
        <f t="shared" si="6"/>
        <v>0</v>
      </c>
      <c r="I129" s="68">
        <f t="shared" si="7"/>
        <v>0</v>
      </c>
      <c r="J129" s="69">
        <f t="shared" si="8"/>
        <v>0</v>
      </c>
      <c r="K129" s="68">
        <f t="shared" si="9"/>
        <v>2200</v>
      </c>
      <c r="L129" s="69">
        <f t="shared" si="10"/>
        <v>14143.895768178072</v>
      </c>
      <c r="M129" s="68">
        <f t="shared" si="11"/>
        <v>0</v>
      </c>
      <c r="N129" s="69">
        <f t="shared" si="12"/>
        <v>0</v>
      </c>
      <c r="O129" s="68">
        <f t="shared" si="13"/>
        <v>0</v>
      </c>
      <c r="P129" s="69">
        <f t="shared" si="14"/>
        <v>0</v>
      </c>
      <c r="Q129" s="68">
        <f t="shared" si="15"/>
        <v>0</v>
      </c>
      <c r="R129" s="69">
        <f t="shared" si="16"/>
        <v>0</v>
      </c>
      <c r="S129" s="68">
        <f t="shared" si="17"/>
        <v>0</v>
      </c>
      <c r="T129" s="69">
        <f t="shared" si="18"/>
        <v>0</v>
      </c>
      <c r="U129" s="65">
        <f t="shared" si="19"/>
        <v>0</v>
      </c>
      <c r="V129" s="58">
        <f t="shared" si="20"/>
        <v>0</v>
      </c>
    </row>
    <row r="130" spans="2:22" ht="13.5" customHeight="1">
      <c r="B130" s="62">
        <f t="shared" si="0"/>
        <v>104</v>
      </c>
      <c r="C130" s="68">
        <f t="shared" si="1"/>
        <v>0</v>
      </c>
      <c r="D130" s="69">
        <f t="shared" si="2"/>
        <v>0</v>
      </c>
      <c r="E130" s="68">
        <f t="shared" si="3"/>
        <v>0</v>
      </c>
      <c r="F130" s="69">
        <f t="shared" si="4"/>
        <v>0</v>
      </c>
      <c r="G130" s="68">
        <f t="shared" si="5"/>
        <v>0</v>
      </c>
      <c r="H130" s="69">
        <f t="shared" si="6"/>
        <v>0</v>
      </c>
      <c r="I130" s="68">
        <f t="shared" si="7"/>
        <v>0</v>
      </c>
      <c r="J130" s="69">
        <f t="shared" si="8"/>
        <v>0</v>
      </c>
      <c r="K130" s="68">
        <f t="shared" si="9"/>
        <v>2200</v>
      </c>
      <c r="L130" s="69">
        <f t="shared" si="10"/>
        <v>11983.708754072</v>
      </c>
      <c r="M130" s="68">
        <f t="shared" si="11"/>
        <v>0</v>
      </c>
      <c r="N130" s="69">
        <f t="shared" si="12"/>
        <v>0</v>
      </c>
      <c r="O130" s="68">
        <f t="shared" si="13"/>
        <v>0</v>
      </c>
      <c r="P130" s="69">
        <f t="shared" si="14"/>
        <v>0</v>
      </c>
      <c r="Q130" s="68">
        <f t="shared" si="15"/>
        <v>0</v>
      </c>
      <c r="R130" s="69">
        <f t="shared" si="16"/>
        <v>0</v>
      </c>
      <c r="S130" s="68">
        <f t="shared" si="17"/>
        <v>0</v>
      </c>
      <c r="T130" s="69">
        <f t="shared" si="18"/>
        <v>0</v>
      </c>
      <c r="U130" s="65">
        <f t="shared" si="19"/>
        <v>0</v>
      </c>
      <c r="V130" s="58">
        <f t="shared" si="20"/>
        <v>0</v>
      </c>
    </row>
    <row r="131" spans="2:22" ht="13.5" customHeight="1">
      <c r="B131" s="62">
        <f t="shared" si="0"/>
        <v>105</v>
      </c>
      <c r="C131" s="68">
        <f t="shared" si="1"/>
        <v>0</v>
      </c>
      <c r="D131" s="69">
        <f t="shared" si="2"/>
        <v>0</v>
      </c>
      <c r="E131" s="68">
        <f t="shared" si="3"/>
        <v>0</v>
      </c>
      <c r="F131" s="69">
        <f t="shared" si="4"/>
        <v>0</v>
      </c>
      <c r="G131" s="68">
        <f t="shared" si="5"/>
        <v>0</v>
      </c>
      <c r="H131" s="69">
        <f t="shared" si="6"/>
        <v>0</v>
      </c>
      <c r="I131" s="68">
        <f t="shared" si="7"/>
        <v>0</v>
      </c>
      <c r="J131" s="69">
        <f t="shared" si="8"/>
        <v>0</v>
      </c>
      <c r="K131" s="68">
        <f t="shared" si="9"/>
        <v>2200</v>
      </c>
      <c r="L131" s="69">
        <f t="shared" si="10"/>
        <v>9816.3211165855737</v>
      </c>
      <c r="M131" s="68">
        <f t="shared" si="11"/>
        <v>0</v>
      </c>
      <c r="N131" s="69">
        <f t="shared" si="12"/>
        <v>0</v>
      </c>
      <c r="O131" s="68">
        <f t="shared" si="13"/>
        <v>0</v>
      </c>
      <c r="P131" s="69">
        <f t="shared" si="14"/>
        <v>0</v>
      </c>
      <c r="Q131" s="68">
        <f t="shared" si="15"/>
        <v>0</v>
      </c>
      <c r="R131" s="69">
        <f t="shared" si="16"/>
        <v>0</v>
      </c>
      <c r="S131" s="68">
        <f t="shared" si="17"/>
        <v>0</v>
      </c>
      <c r="T131" s="69">
        <f t="shared" si="18"/>
        <v>0</v>
      </c>
      <c r="U131" s="65">
        <f t="shared" si="19"/>
        <v>0</v>
      </c>
      <c r="V131" s="58">
        <f t="shared" si="20"/>
        <v>0</v>
      </c>
    </row>
    <row r="132" spans="2:22" ht="13.5" customHeight="1">
      <c r="B132" s="62">
        <f t="shared" si="0"/>
        <v>106</v>
      </c>
      <c r="C132" s="68">
        <f t="shared" si="1"/>
        <v>0</v>
      </c>
      <c r="D132" s="69">
        <f t="shared" si="2"/>
        <v>0</v>
      </c>
      <c r="E132" s="68">
        <f t="shared" si="3"/>
        <v>0</v>
      </c>
      <c r="F132" s="69">
        <f t="shared" si="4"/>
        <v>0</v>
      </c>
      <c r="G132" s="68">
        <f t="shared" si="5"/>
        <v>0</v>
      </c>
      <c r="H132" s="69">
        <f t="shared" si="6"/>
        <v>0</v>
      </c>
      <c r="I132" s="68">
        <f t="shared" si="7"/>
        <v>0</v>
      </c>
      <c r="J132" s="69">
        <f t="shared" si="8"/>
        <v>0</v>
      </c>
      <c r="K132" s="68">
        <f t="shared" si="9"/>
        <v>2200</v>
      </c>
      <c r="L132" s="69">
        <f t="shared" si="10"/>
        <v>7641.7088536408592</v>
      </c>
      <c r="M132" s="68">
        <f t="shared" si="11"/>
        <v>0</v>
      </c>
      <c r="N132" s="69">
        <f t="shared" si="12"/>
        <v>0</v>
      </c>
      <c r="O132" s="68">
        <f t="shared" si="13"/>
        <v>0</v>
      </c>
      <c r="P132" s="69">
        <f t="shared" si="14"/>
        <v>0</v>
      </c>
      <c r="Q132" s="68">
        <f t="shared" si="15"/>
        <v>0</v>
      </c>
      <c r="R132" s="69">
        <f t="shared" si="16"/>
        <v>0</v>
      </c>
      <c r="S132" s="68">
        <f t="shared" si="17"/>
        <v>0</v>
      </c>
      <c r="T132" s="69">
        <f t="shared" si="18"/>
        <v>0</v>
      </c>
      <c r="U132" s="65">
        <f t="shared" si="19"/>
        <v>0</v>
      </c>
      <c r="V132" s="58">
        <f t="shared" si="20"/>
        <v>0</v>
      </c>
    </row>
    <row r="133" spans="2:22" ht="13.5" customHeight="1">
      <c r="B133" s="62">
        <f t="shared" si="0"/>
        <v>107</v>
      </c>
      <c r="C133" s="68">
        <f t="shared" si="1"/>
        <v>0</v>
      </c>
      <c r="D133" s="69">
        <f t="shared" si="2"/>
        <v>0</v>
      </c>
      <c r="E133" s="68">
        <f t="shared" si="3"/>
        <v>0</v>
      </c>
      <c r="F133" s="69">
        <f t="shared" si="4"/>
        <v>0</v>
      </c>
      <c r="G133" s="68">
        <f t="shared" si="5"/>
        <v>0</v>
      </c>
      <c r="H133" s="69">
        <f t="shared" si="6"/>
        <v>0</v>
      </c>
      <c r="I133" s="68">
        <f t="shared" si="7"/>
        <v>0</v>
      </c>
      <c r="J133" s="69">
        <f t="shared" si="8"/>
        <v>0</v>
      </c>
      <c r="K133" s="68">
        <f t="shared" si="9"/>
        <v>2200</v>
      </c>
      <c r="L133" s="69">
        <f t="shared" si="10"/>
        <v>5459.8478831529956</v>
      </c>
      <c r="M133" s="68">
        <f t="shared" si="11"/>
        <v>0</v>
      </c>
      <c r="N133" s="69">
        <f t="shared" si="12"/>
        <v>0</v>
      </c>
      <c r="O133" s="68">
        <f t="shared" si="13"/>
        <v>0</v>
      </c>
      <c r="P133" s="69">
        <f t="shared" si="14"/>
        <v>0</v>
      </c>
      <c r="Q133" s="68">
        <f t="shared" si="15"/>
        <v>0</v>
      </c>
      <c r="R133" s="69">
        <f t="shared" si="16"/>
        <v>0</v>
      </c>
      <c r="S133" s="68">
        <f t="shared" si="17"/>
        <v>0</v>
      </c>
      <c r="T133" s="69">
        <f t="shared" si="18"/>
        <v>0</v>
      </c>
      <c r="U133" s="65">
        <f t="shared" si="19"/>
        <v>0</v>
      </c>
      <c r="V133" s="58">
        <f t="shared" si="20"/>
        <v>0</v>
      </c>
    </row>
    <row r="134" spans="2:22" ht="13.5" customHeight="1">
      <c r="B134" s="62">
        <f t="shared" si="0"/>
        <v>108</v>
      </c>
      <c r="C134" s="68">
        <f t="shared" si="1"/>
        <v>0</v>
      </c>
      <c r="D134" s="69">
        <f t="shared" si="2"/>
        <v>0</v>
      </c>
      <c r="E134" s="68">
        <f t="shared" si="3"/>
        <v>0</v>
      </c>
      <c r="F134" s="69">
        <f t="shared" si="4"/>
        <v>0</v>
      </c>
      <c r="G134" s="68">
        <f t="shared" si="5"/>
        <v>0</v>
      </c>
      <c r="H134" s="69">
        <f t="shared" si="6"/>
        <v>0</v>
      </c>
      <c r="I134" s="68">
        <f t="shared" si="7"/>
        <v>0</v>
      </c>
      <c r="J134" s="69">
        <f t="shared" si="8"/>
        <v>0</v>
      </c>
      <c r="K134" s="68">
        <f t="shared" si="9"/>
        <v>2200</v>
      </c>
      <c r="L134" s="69">
        <f t="shared" si="10"/>
        <v>3270.7140427635059</v>
      </c>
      <c r="M134" s="68">
        <f t="shared" si="11"/>
        <v>0</v>
      </c>
      <c r="N134" s="69">
        <f t="shared" si="12"/>
        <v>0</v>
      </c>
      <c r="O134" s="68">
        <f t="shared" si="13"/>
        <v>0</v>
      </c>
      <c r="P134" s="69">
        <f t="shared" si="14"/>
        <v>0</v>
      </c>
      <c r="Q134" s="68">
        <f t="shared" si="15"/>
        <v>0</v>
      </c>
      <c r="R134" s="69">
        <f t="shared" si="16"/>
        <v>0</v>
      </c>
      <c r="S134" s="68">
        <f t="shared" si="17"/>
        <v>0</v>
      </c>
      <c r="T134" s="69">
        <f t="shared" si="18"/>
        <v>0</v>
      </c>
      <c r="U134" s="65">
        <f t="shared" si="19"/>
        <v>0</v>
      </c>
      <c r="V134" s="58">
        <f t="shared" si="20"/>
        <v>0</v>
      </c>
    </row>
    <row r="135" spans="2:22" ht="13.5" customHeight="1">
      <c r="B135" s="62">
        <f t="shared" si="0"/>
        <v>109</v>
      </c>
      <c r="C135" s="68">
        <f t="shared" si="1"/>
        <v>0</v>
      </c>
      <c r="D135" s="69">
        <f t="shared" si="2"/>
        <v>0</v>
      </c>
      <c r="E135" s="68">
        <f t="shared" si="3"/>
        <v>0</v>
      </c>
      <c r="F135" s="69">
        <f t="shared" si="4"/>
        <v>0</v>
      </c>
      <c r="G135" s="68">
        <f t="shared" si="5"/>
        <v>0</v>
      </c>
      <c r="H135" s="69">
        <f t="shared" si="6"/>
        <v>0</v>
      </c>
      <c r="I135" s="68">
        <f t="shared" si="7"/>
        <v>0</v>
      </c>
      <c r="J135" s="69">
        <f t="shared" si="8"/>
        <v>0</v>
      </c>
      <c r="K135" s="68">
        <f t="shared" si="9"/>
        <v>2200</v>
      </c>
      <c r="L135" s="69">
        <f t="shared" si="10"/>
        <v>1074.2830895727177</v>
      </c>
      <c r="M135" s="68">
        <f t="shared" si="11"/>
        <v>0</v>
      </c>
      <c r="N135" s="69">
        <f t="shared" si="12"/>
        <v>0</v>
      </c>
      <c r="O135" s="68">
        <f t="shared" si="13"/>
        <v>0</v>
      </c>
      <c r="P135" s="69">
        <f t="shared" si="14"/>
        <v>0</v>
      </c>
      <c r="Q135" s="68">
        <f t="shared" si="15"/>
        <v>0</v>
      </c>
      <c r="R135" s="69">
        <f t="shared" si="16"/>
        <v>0</v>
      </c>
      <c r="S135" s="68">
        <f t="shared" si="17"/>
        <v>0</v>
      </c>
      <c r="T135" s="69">
        <f t="shared" si="18"/>
        <v>0</v>
      </c>
      <c r="U135" s="65">
        <f t="shared" si="19"/>
        <v>0</v>
      </c>
      <c r="V135" s="58">
        <f t="shared" si="20"/>
        <v>0</v>
      </c>
    </row>
    <row r="136" spans="2:22" ht="13.5" customHeight="1">
      <c r="B136" s="62">
        <f t="shared" si="0"/>
        <v>110</v>
      </c>
      <c r="C136" s="68">
        <f t="shared" si="1"/>
        <v>0</v>
      </c>
      <c r="D136" s="69">
        <f t="shared" si="2"/>
        <v>0</v>
      </c>
      <c r="E136" s="68">
        <f t="shared" si="3"/>
        <v>0</v>
      </c>
      <c r="F136" s="69">
        <f t="shared" si="4"/>
        <v>0</v>
      </c>
      <c r="G136" s="68">
        <f t="shared" si="5"/>
        <v>0</v>
      </c>
      <c r="H136" s="69">
        <f t="shared" si="6"/>
        <v>0</v>
      </c>
      <c r="I136" s="68">
        <f t="shared" si="7"/>
        <v>0</v>
      </c>
      <c r="J136" s="69">
        <f t="shared" si="8"/>
        <v>0</v>
      </c>
      <c r="K136" s="68">
        <f t="shared" si="9"/>
        <v>1074.2830895727177</v>
      </c>
      <c r="L136" s="69">
        <f t="shared" si="10"/>
        <v>0</v>
      </c>
      <c r="M136" s="68">
        <f t="shared" si="11"/>
        <v>0</v>
      </c>
      <c r="N136" s="69">
        <f t="shared" si="12"/>
        <v>0</v>
      </c>
      <c r="O136" s="68">
        <f t="shared" si="13"/>
        <v>0</v>
      </c>
      <c r="P136" s="69">
        <f t="shared" si="14"/>
        <v>0</v>
      </c>
      <c r="Q136" s="68">
        <f t="shared" si="15"/>
        <v>0</v>
      </c>
      <c r="R136" s="69">
        <f t="shared" si="16"/>
        <v>0</v>
      </c>
      <c r="S136" s="68">
        <f t="shared" si="17"/>
        <v>0</v>
      </c>
      <c r="T136" s="69">
        <f t="shared" si="18"/>
        <v>0</v>
      </c>
      <c r="U136" s="65">
        <f t="shared" si="19"/>
        <v>0</v>
      </c>
      <c r="V136" s="58">
        <f t="shared" si="20"/>
        <v>0</v>
      </c>
    </row>
    <row r="137" spans="2:22" ht="13.5" customHeight="1">
      <c r="B137" s="62">
        <f t="shared" si="0"/>
        <v>111</v>
      </c>
      <c r="C137" s="68">
        <f t="shared" si="1"/>
        <v>0</v>
      </c>
      <c r="D137" s="69">
        <f t="shared" si="2"/>
        <v>0</v>
      </c>
      <c r="E137" s="68">
        <f t="shared" si="3"/>
        <v>0</v>
      </c>
      <c r="F137" s="69">
        <f t="shared" si="4"/>
        <v>0</v>
      </c>
      <c r="G137" s="68">
        <f t="shared" si="5"/>
        <v>0</v>
      </c>
      <c r="H137" s="69">
        <f t="shared" si="6"/>
        <v>0</v>
      </c>
      <c r="I137" s="68">
        <f t="shared" si="7"/>
        <v>0</v>
      </c>
      <c r="J137" s="69">
        <f t="shared" si="8"/>
        <v>0</v>
      </c>
      <c r="K137" s="68">
        <f t="shared" si="9"/>
        <v>0</v>
      </c>
      <c r="L137" s="69">
        <f t="shared" si="10"/>
        <v>0</v>
      </c>
      <c r="M137" s="68">
        <f t="shared" si="11"/>
        <v>0</v>
      </c>
      <c r="N137" s="69">
        <f t="shared" si="12"/>
        <v>0</v>
      </c>
      <c r="O137" s="68">
        <f t="shared" si="13"/>
        <v>0</v>
      </c>
      <c r="P137" s="69">
        <f t="shared" si="14"/>
        <v>0</v>
      </c>
      <c r="Q137" s="68">
        <f t="shared" si="15"/>
        <v>0</v>
      </c>
      <c r="R137" s="69">
        <f t="shared" si="16"/>
        <v>0</v>
      </c>
      <c r="S137" s="68">
        <f t="shared" si="17"/>
        <v>0</v>
      </c>
      <c r="T137" s="69">
        <f t="shared" si="18"/>
        <v>0</v>
      </c>
      <c r="U137" s="65">
        <f t="shared" si="19"/>
        <v>0</v>
      </c>
      <c r="V137" s="58">
        <f t="shared" si="20"/>
        <v>0</v>
      </c>
    </row>
    <row r="138" spans="2:22" ht="13.5" customHeight="1">
      <c r="B138" s="62">
        <f t="shared" si="0"/>
        <v>112</v>
      </c>
      <c r="C138" s="68">
        <f t="shared" si="1"/>
        <v>0</v>
      </c>
      <c r="D138" s="69">
        <f t="shared" si="2"/>
        <v>0</v>
      </c>
      <c r="E138" s="68">
        <f t="shared" si="3"/>
        <v>0</v>
      </c>
      <c r="F138" s="69">
        <f t="shared" si="4"/>
        <v>0</v>
      </c>
      <c r="G138" s="68">
        <f t="shared" si="5"/>
        <v>0</v>
      </c>
      <c r="H138" s="69">
        <f t="shared" si="6"/>
        <v>0</v>
      </c>
      <c r="I138" s="68">
        <f t="shared" si="7"/>
        <v>0</v>
      </c>
      <c r="J138" s="69">
        <f t="shared" si="8"/>
        <v>0</v>
      </c>
      <c r="K138" s="68">
        <f t="shared" si="9"/>
        <v>0</v>
      </c>
      <c r="L138" s="69">
        <f t="shared" si="10"/>
        <v>0</v>
      </c>
      <c r="M138" s="68">
        <f t="shared" si="11"/>
        <v>0</v>
      </c>
      <c r="N138" s="69">
        <f t="shared" si="12"/>
        <v>0</v>
      </c>
      <c r="O138" s="68">
        <f t="shared" si="13"/>
        <v>0</v>
      </c>
      <c r="P138" s="69">
        <f t="shared" si="14"/>
        <v>0</v>
      </c>
      <c r="Q138" s="68">
        <f t="shared" si="15"/>
        <v>0</v>
      </c>
      <c r="R138" s="69">
        <f t="shared" si="16"/>
        <v>0</v>
      </c>
      <c r="S138" s="68">
        <f t="shared" si="17"/>
        <v>0</v>
      </c>
      <c r="T138" s="69">
        <f t="shared" si="18"/>
        <v>0</v>
      </c>
      <c r="U138" s="65">
        <f t="shared" si="19"/>
        <v>0</v>
      </c>
      <c r="V138" s="58">
        <f t="shared" si="20"/>
        <v>0</v>
      </c>
    </row>
    <row r="139" spans="2:22" ht="13.5" customHeight="1">
      <c r="B139" s="62">
        <f t="shared" si="0"/>
        <v>113</v>
      </c>
      <c r="C139" s="68">
        <f t="shared" si="1"/>
        <v>0</v>
      </c>
      <c r="D139" s="69">
        <f t="shared" si="2"/>
        <v>0</v>
      </c>
      <c r="E139" s="68">
        <f t="shared" si="3"/>
        <v>0</v>
      </c>
      <c r="F139" s="69">
        <f t="shared" si="4"/>
        <v>0</v>
      </c>
      <c r="G139" s="68">
        <f t="shared" si="5"/>
        <v>0</v>
      </c>
      <c r="H139" s="69">
        <f t="shared" si="6"/>
        <v>0</v>
      </c>
      <c r="I139" s="68">
        <f t="shared" si="7"/>
        <v>0</v>
      </c>
      <c r="J139" s="69">
        <f t="shared" si="8"/>
        <v>0</v>
      </c>
      <c r="K139" s="68">
        <f t="shared" si="9"/>
        <v>0</v>
      </c>
      <c r="L139" s="69">
        <f t="shared" si="10"/>
        <v>0</v>
      </c>
      <c r="M139" s="68">
        <f t="shared" si="11"/>
        <v>0</v>
      </c>
      <c r="N139" s="69">
        <f t="shared" si="12"/>
        <v>0</v>
      </c>
      <c r="O139" s="68">
        <f t="shared" si="13"/>
        <v>0</v>
      </c>
      <c r="P139" s="69">
        <f t="shared" si="14"/>
        <v>0</v>
      </c>
      <c r="Q139" s="68">
        <f t="shared" si="15"/>
        <v>0</v>
      </c>
      <c r="R139" s="69">
        <f t="shared" si="16"/>
        <v>0</v>
      </c>
      <c r="S139" s="68">
        <f t="shared" si="17"/>
        <v>0</v>
      </c>
      <c r="T139" s="69">
        <f t="shared" si="18"/>
        <v>0</v>
      </c>
      <c r="U139" s="65">
        <f t="shared" si="19"/>
        <v>0</v>
      </c>
      <c r="V139" s="58">
        <f t="shared" si="20"/>
        <v>0</v>
      </c>
    </row>
    <row r="140" spans="2:22" ht="13.5" customHeight="1">
      <c r="B140" s="62">
        <f t="shared" si="0"/>
        <v>114</v>
      </c>
      <c r="C140" s="68">
        <f t="shared" si="1"/>
        <v>0</v>
      </c>
      <c r="D140" s="69">
        <f t="shared" si="2"/>
        <v>0</v>
      </c>
      <c r="E140" s="68">
        <f t="shared" si="3"/>
        <v>0</v>
      </c>
      <c r="F140" s="69">
        <f t="shared" si="4"/>
        <v>0</v>
      </c>
      <c r="G140" s="68">
        <f t="shared" si="5"/>
        <v>0</v>
      </c>
      <c r="H140" s="69">
        <f t="shared" si="6"/>
        <v>0</v>
      </c>
      <c r="I140" s="68">
        <f t="shared" si="7"/>
        <v>0</v>
      </c>
      <c r="J140" s="69">
        <f t="shared" si="8"/>
        <v>0</v>
      </c>
      <c r="K140" s="68">
        <f t="shared" si="9"/>
        <v>0</v>
      </c>
      <c r="L140" s="69">
        <f t="shared" si="10"/>
        <v>0</v>
      </c>
      <c r="M140" s="68">
        <f t="shared" si="11"/>
        <v>0</v>
      </c>
      <c r="N140" s="69">
        <f t="shared" si="12"/>
        <v>0</v>
      </c>
      <c r="O140" s="68">
        <f t="shared" si="13"/>
        <v>0</v>
      </c>
      <c r="P140" s="69">
        <f t="shared" si="14"/>
        <v>0</v>
      </c>
      <c r="Q140" s="68">
        <f t="shared" si="15"/>
        <v>0</v>
      </c>
      <c r="R140" s="69">
        <f t="shared" si="16"/>
        <v>0</v>
      </c>
      <c r="S140" s="68">
        <f t="shared" si="17"/>
        <v>0</v>
      </c>
      <c r="T140" s="69">
        <f t="shared" si="18"/>
        <v>0</v>
      </c>
      <c r="U140" s="65">
        <f t="shared" si="19"/>
        <v>0</v>
      </c>
      <c r="V140" s="58">
        <f t="shared" si="20"/>
        <v>0</v>
      </c>
    </row>
    <row r="141" spans="2:22" ht="13.5" customHeight="1">
      <c r="B141" s="62">
        <f t="shared" si="0"/>
        <v>115</v>
      </c>
      <c r="C141" s="68">
        <f t="shared" si="1"/>
        <v>0</v>
      </c>
      <c r="D141" s="69">
        <f t="shared" si="2"/>
        <v>0</v>
      </c>
      <c r="E141" s="68">
        <f t="shared" si="3"/>
        <v>0</v>
      </c>
      <c r="F141" s="69">
        <f t="shared" si="4"/>
        <v>0</v>
      </c>
      <c r="G141" s="68">
        <f t="shared" si="5"/>
        <v>0</v>
      </c>
      <c r="H141" s="69">
        <f t="shared" si="6"/>
        <v>0</v>
      </c>
      <c r="I141" s="68">
        <f t="shared" si="7"/>
        <v>0</v>
      </c>
      <c r="J141" s="69">
        <f t="shared" si="8"/>
        <v>0</v>
      </c>
      <c r="K141" s="68">
        <f t="shared" si="9"/>
        <v>0</v>
      </c>
      <c r="L141" s="69">
        <f t="shared" si="10"/>
        <v>0</v>
      </c>
      <c r="M141" s="68">
        <f t="shared" si="11"/>
        <v>0</v>
      </c>
      <c r="N141" s="69">
        <f t="shared" si="12"/>
        <v>0</v>
      </c>
      <c r="O141" s="68">
        <f t="shared" si="13"/>
        <v>0</v>
      </c>
      <c r="P141" s="69">
        <f t="shared" si="14"/>
        <v>0</v>
      </c>
      <c r="Q141" s="68">
        <f t="shared" si="15"/>
        <v>0</v>
      </c>
      <c r="R141" s="69">
        <f t="shared" si="16"/>
        <v>0</v>
      </c>
      <c r="S141" s="68">
        <f t="shared" si="17"/>
        <v>0</v>
      </c>
      <c r="T141" s="69">
        <f t="shared" si="18"/>
        <v>0</v>
      </c>
      <c r="U141" s="65">
        <f t="shared" si="19"/>
        <v>0</v>
      </c>
      <c r="V141" s="58">
        <f t="shared" si="20"/>
        <v>0</v>
      </c>
    </row>
    <row r="142" spans="2:22" ht="13.5" customHeight="1">
      <c r="B142" s="62">
        <f t="shared" si="0"/>
        <v>116</v>
      </c>
      <c r="C142" s="68">
        <f t="shared" si="1"/>
        <v>0</v>
      </c>
      <c r="D142" s="69">
        <f t="shared" si="2"/>
        <v>0</v>
      </c>
      <c r="E142" s="68">
        <f t="shared" si="3"/>
        <v>0</v>
      </c>
      <c r="F142" s="69">
        <f t="shared" si="4"/>
        <v>0</v>
      </c>
      <c r="G142" s="68">
        <f t="shared" si="5"/>
        <v>0</v>
      </c>
      <c r="H142" s="69">
        <f t="shared" si="6"/>
        <v>0</v>
      </c>
      <c r="I142" s="68">
        <f t="shared" si="7"/>
        <v>0</v>
      </c>
      <c r="J142" s="69">
        <f t="shared" si="8"/>
        <v>0</v>
      </c>
      <c r="K142" s="68">
        <f t="shared" si="9"/>
        <v>0</v>
      </c>
      <c r="L142" s="69">
        <f t="shared" si="10"/>
        <v>0</v>
      </c>
      <c r="M142" s="68">
        <f t="shared" si="11"/>
        <v>0</v>
      </c>
      <c r="N142" s="69">
        <f t="shared" si="12"/>
        <v>0</v>
      </c>
      <c r="O142" s="68">
        <f t="shared" si="13"/>
        <v>0</v>
      </c>
      <c r="P142" s="69">
        <f t="shared" si="14"/>
        <v>0</v>
      </c>
      <c r="Q142" s="68">
        <f t="shared" si="15"/>
        <v>0</v>
      </c>
      <c r="R142" s="69">
        <f t="shared" si="16"/>
        <v>0</v>
      </c>
      <c r="S142" s="68">
        <f t="shared" si="17"/>
        <v>0</v>
      </c>
      <c r="T142" s="69">
        <f t="shared" si="18"/>
        <v>0</v>
      </c>
      <c r="U142" s="65">
        <f t="shared" si="19"/>
        <v>0</v>
      </c>
      <c r="V142" s="58">
        <f t="shared" si="20"/>
        <v>0</v>
      </c>
    </row>
    <row r="143" spans="2:22" ht="13.5" customHeight="1">
      <c r="B143" s="62">
        <f t="shared" si="0"/>
        <v>117</v>
      </c>
      <c r="C143" s="68">
        <f t="shared" si="1"/>
        <v>0</v>
      </c>
      <c r="D143" s="69">
        <f t="shared" si="2"/>
        <v>0</v>
      </c>
      <c r="E143" s="68">
        <f t="shared" si="3"/>
        <v>0</v>
      </c>
      <c r="F143" s="69">
        <f t="shared" si="4"/>
        <v>0</v>
      </c>
      <c r="G143" s="68">
        <f t="shared" si="5"/>
        <v>0</v>
      </c>
      <c r="H143" s="69">
        <f t="shared" si="6"/>
        <v>0</v>
      </c>
      <c r="I143" s="68">
        <f t="shared" si="7"/>
        <v>0</v>
      </c>
      <c r="J143" s="69">
        <f t="shared" si="8"/>
        <v>0</v>
      </c>
      <c r="K143" s="68">
        <f t="shared" si="9"/>
        <v>0</v>
      </c>
      <c r="L143" s="69">
        <f t="shared" si="10"/>
        <v>0</v>
      </c>
      <c r="M143" s="68">
        <f t="shared" si="11"/>
        <v>0</v>
      </c>
      <c r="N143" s="69">
        <f t="shared" si="12"/>
        <v>0</v>
      </c>
      <c r="O143" s="68">
        <f t="shared" si="13"/>
        <v>0</v>
      </c>
      <c r="P143" s="69">
        <f t="shared" si="14"/>
        <v>0</v>
      </c>
      <c r="Q143" s="68">
        <f t="shared" si="15"/>
        <v>0</v>
      </c>
      <c r="R143" s="69">
        <f t="shared" si="16"/>
        <v>0</v>
      </c>
      <c r="S143" s="68">
        <f t="shared" si="17"/>
        <v>0</v>
      </c>
      <c r="T143" s="69">
        <f t="shared" si="18"/>
        <v>0</v>
      </c>
      <c r="U143" s="65">
        <f t="shared" si="19"/>
        <v>0</v>
      </c>
      <c r="V143" s="58">
        <f t="shared" si="20"/>
        <v>0</v>
      </c>
    </row>
    <row r="144" spans="2:22" ht="13.5" customHeight="1">
      <c r="B144" s="62">
        <f t="shared" si="0"/>
        <v>118</v>
      </c>
      <c r="C144" s="68">
        <f t="shared" si="1"/>
        <v>0</v>
      </c>
      <c r="D144" s="69">
        <f t="shared" si="2"/>
        <v>0</v>
      </c>
      <c r="E144" s="68">
        <f t="shared" si="3"/>
        <v>0</v>
      </c>
      <c r="F144" s="69">
        <f t="shared" si="4"/>
        <v>0</v>
      </c>
      <c r="G144" s="68">
        <f t="shared" si="5"/>
        <v>0</v>
      </c>
      <c r="H144" s="69">
        <f t="shared" si="6"/>
        <v>0</v>
      </c>
      <c r="I144" s="68">
        <f t="shared" si="7"/>
        <v>0</v>
      </c>
      <c r="J144" s="69">
        <f t="shared" si="8"/>
        <v>0</v>
      </c>
      <c r="K144" s="68">
        <f t="shared" si="9"/>
        <v>0</v>
      </c>
      <c r="L144" s="69">
        <f t="shared" si="10"/>
        <v>0</v>
      </c>
      <c r="M144" s="68">
        <f t="shared" si="11"/>
        <v>0</v>
      </c>
      <c r="N144" s="69">
        <f t="shared" si="12"/>
        <v>0</v>
      </c>
      <c r="O144" s="68">
        <f t="shared" si="13"/>
        <v>0</v>
      </c>
      <c r="P144" s="69">
        <f t="shared" si="14"/>
        <v>0</v>
      </c>
      <c r="Q144" s="68">
        <f t="shared" si="15"/>
        <v>0</v>
      </c>
      <c r="R144" s="69">
        <f t="shared" si="16"/>
        <v>0</v>
      </c>
      <c r="S144" s="68">
        <f t="shared" si="17"/>
        <v>0</v>
      </c>
      <c r="T144" s="69">
        <f t="shared" si="18"/>
        <v>0</v>
      </c>
      <c r="U144" s="65">
        <f t="shared" si="19"/>
        <v>0</v>
      </c>
      <c r="V144" s="58">
        <f t="shared" si="20"/>
        <v>0</v>
      </c>
    </row>
    <row r="145" spans="2:22" ht="13.5" customHeight="1">
      <c r="B145" s="62">
        <f t="shared" si="0"/>
        <v>119</v>
      </c>
      <c r="C145" s="68">
        <f t="shared" si="1"/>
        <v>0</v>
      </c>
      <c r="D145" s="69">
        <f t="shared" si="2"/>
        <v>0</v>
      </c>
      <c r="E145" s="68">
        <f t="shared" si="3"/>
        <v>0</v>
      </c>
      <c r="F145" s="69">
        <f t="shared" si="4"/>
        <v>0</v>
      </c>
      <c r="G145" s="68">
        <f t="shared" si="5"/>
        <v>0</v>
      </c>
      <c r="H145" s="69">
        <f t="shared" si="6"/>
        <v>0</v>
      </c>
      <c r="I145" s="68">
        <f t="shared" si="7"/>
        <v>0</v>
      </c>
      <c r="J145" s="69">
        <f t="shared" si="8"/>
        <v>0</v>
      </c>
      <c r="K145" s="68">
        <f t="shared" si="9"/>
        <v>0</v>
      </c>
      <c r="L145" s="69">
        <f t="shared" si="10"/>
        <v>0</v>
      </c>
      <c r="M145" s="68">
        <f t="shared" si="11"/>
        <v>0</v>
      </c>
      <c r="N145" s="69">
        <f t="shared" si="12"/>
        <v>0</v>
      </c>
      <c r="O145" s="68">
        <f t="shared" si="13"/>
        <v>0</v>
      </c>
      <c r="P145" s="69">
        <f t="shared" si="14"/>
        <v>0</v>
      </c>
      <c r="Q145" s="68">
        <f t="shared" si="15"/>
        <v>0</v>
      </c>
      <c r="R145" s="69">
        <f t="shared" si="16"/>
        <v>0</v>
      </c>
      <c r="S145" s="68">
        <f t="shared" si="17"/>
        <v>0</v>
      </c>
      <c r="T145" s="69">
        <f t="shared" si="18"/>
        <v>0</v>
      </c>
      <c r="U145" s="65">
        <f t="shared" si="19"/>
        <v>0</v>
      </c>
      <c r="V145" s="58">
        <f t="shared" si="20"/>
        <v>0</v>
      </c>
    </row>
    <row r="146" spans="2:22" ht="13.5" customHeight="1">
      <c r="B146" s="62">
        <f t="shared" si="0"/>
        <v>120</v>
      </c>
      <c r="C146" s="68">
        <f t="shared" si="1"/>
        <v>0</v>
      </c>
      <c r="D146" s="69">
        <f t="shared" si="2"/>
        <v>0</v>
      </c>
      <c r="E146" s="68">
        <f t="shared" si="3"/>
        <v>0</v>
      </c>
      <c r="F146" s="69">
        <f t="shared" si="4"/>
        <v>0</v>
      </c>
      <c r="G146" s="68">
        <f t="shared" si="5"/>
        <v>0</v>
      </c>
      <c r="H146" s="69">
        <f t="shared" si="6"/>
        <v>0</v>
      </c>
      <c r="I146" s="68">
        <f t="shared" si="7"/>
        <v>0</v>
      </c>
      <c r="J146" s="69">
        <f t="shared" si="8"/>
        <v>0</v>
      </c>
      <c r="K146" s="68">
        <f t="shared" si="9"/>
        <v>0</v>
      </c>
      <c r="L146" s="69">
        <f t="shared" si="10"/>
        <v>0</v>
      </c>
      <c r="M146" s="68">
        <f t="shared" si="11"/>
        <v>0</v>
      </c>
      <c r="N146" s="69">
        <f t="shared" si="12"/>
        <v>0</v>
      </c>
      <c r="O146" s="68">
        <f t="shared" si="13"/>
        <v>0</v>
      </c>
      <c r="P146" s="69">
        <f t="shared" si="14"/>
        <v>0</v>
      </c>
      <c r="Q146" s="68">
        <f t="shared" si="15"/>
        <v>0</v>
      </c>
      <c r="R146" s="69">
        <f t="shared" si="16"/>
        <v>0</v>
      </c>
      <c r="S146" s="68">
        <f t="shared" si="17"/>
        <v>0</v>
      </c>
      <c r="T146" s="69">
        <f t="shared" si="18"/>
        <v>0</v>
      </c>
      <c r="U146" s="65">
        <f t="shared" si="19"/>
        <v>0</v>
      </c>
      <c r="V146" s="58">
        <f t="shared" si="20"/>
        <v>0</v>
      </c>
    </row>
    <row r="147" spans="2:22" ht="13.5" customHeight="1">
      <c r="B147" s="62">
        <f t="shared" si="0"/>
        <v>121</v>
      </c>
      <c r="C147" s="68">
        <f t="shared" si="1"/>
        <v>0</v>
      </c>
      <c r="D147" s="69">
        <f t="shared" si="2"/>
        <v>0</v>
      </c>
      <c r="E147" s="68">
        <f t="shared" si="3"/>
        <v>0</v>
      </c>
      <c r="F147" s="69">
        <f t="shared" si="4"/>
        <v>0</v>
      </c>
      <c r="G147" s="68">
        <f t="shared" si="5"/>
        <v>0</v>
      </c>
      <c r="H147" s="69">
        <f t="shared" si="6"/>
        <v>0</v>
      </c>
      <c r="I147" s="68">
        <f t="shared" si="7"/>
        <v>0</v>
      </c>
      <c r="J147" s="69">
        <f t="shared" si="8"/>
        <v>0</v>
      </c>
      <c r="K147" s="68">
        <f t="shared" si="9"/>
        <v>0</v>
      </c>
      <c r="L147" s="69">
        <f t="shared" si="10"/>
        <v>0</v>
      </c>
      <c r="M147" s="68">
        <f t="shared" si="11"/>
        <v>0</v>
      </c>
      <c r="N147" s="69">
        <f t="shared" si="12"/>
        <v>0</v>
      </c>
      <c r="O147" s="68">
        <f t="shared" si="13"/>
        <v>0</v>
      </c>
      <c r="P147" s="69">
        <f t="shared" si="14"/>
        <v>0</v>
      </c>
      <c r="Q147" s="68">
        <f t="shared" si="15"/>
        <v>0</v>
      </c>
      <c r="R147" s="69">
        <f t="shared" si="16"/>
        <v>0</v>
      </c>
      <c r="S147" s="68">
        <f t="shared" si="17"/>
        <v>0</v>
      </c>
      <c r="T147" s="69">
        <f t="shared" si="18"/>
        <v>0</v>
      </c>
      <c r="U147" s="65">
        <f t="shared" si="19"/>
        <v>0</v>
      </c>
      <c r="V147" s="58">
        <f t="shared" si="20"/>
        <v>0</v>
      </c>
    </row>
    <row r="148" spans="2:22" ht="13.5" customHeight="1">
      <c r="B148" s="62">
        <f t="shared" si="0"/>
        <v>122</v>
      </c>
      <c r="C148" s="68">
        <f t="shared" si="1"/>
        <v>0</v>
      </c>
      <c r="D148" s="69">
        <f t="shared" si="2"/>
        <v>0</v>
      </c>
      <c r="E148" s="68">
        <f t="shared" si="3"/>
        <v>0</v>
      </c>
      <c r="F148" s="69">
        <f t="shared" si="4"/>
        <v>0</v>
      </c>
      <c r="G148" s="68">
        <f t="shared" si="5"/>
        <v>0</v>
      </c>
      <c r="H148" s="69">
        <f t="shared" si="6"/>
        <v>0</v>
      </c>
      <c r="I148" s="68">
        <f t="shared" si="7"/>
        <v>0</v>
      </c>
      <c r="J148" s="69">
        <f t="shared" si="8"/>
        <v>0</v>
      </c>
      <c r="K148" s="68">
        <f t="shared" si="9"/>
        <v>0</v>
      </c>
      <c r="L148" s="69">
        <f t="shared" si="10"/>
        <v>0</v>
      </c>
      <c r="M148" s="68">
        <f t="shared" si="11"/>
        <v>0</v>
      </c>
      <c r="N148" s="69">
        <f t="shared" si="12"/>
        <v>0</v>
      </c>
      <c r="O148" s="68">
        <f t="shared" si="13"/>
        <v>0</v>
      </c>
      <c r="P148" s="69">
        <f t="shared" si="14"/>
        <v>0</v>
      </c>
      <c r="Q148" s="68">
        <f t="shared" si="15"/>
        <v>0</v>
      </c>
      <c r="R148" s="69">
        <f t="shared" si="16"/>
        <v>0</v>
      </c>
      <c r="S148" s="68">
        <f t="shared" si="17"/>
        <v>0</v>
      </c>
      <c r="T148" s="69">
        <f t="shared" si="18"/>
        <v>0</v>
      </c>
      <c r="U148" s="65">
        <f t="shared" si="19"/>
        <v>0</v>
      </c>
      <c r="V148" s="58">
        <f t="shared" si="20"/>
        <v>0</v>
      </c>
    </row>
    <row r="149" spans="2:22" ht="13.5" customHeight="1">
      <c r="B149" s="62">
        <f t="shared" si="0"/>
        <v>123</v>
      </c>
      <c r="C149" s="68">
        <f t="shared" si="1"/>
        <v>0</v>
      </c>
      <c r="D149" s="69">
        <f t="shared" si="2"/>
        <v>0</v>
      </c>
      <c r="E149" s="68">
        <f t="shared" si="3"/>
        <v>0</v>
      </c>
      <c r="F149" s="69">
        <f t="shared" si="4"/>
        <v>0</v>
      </c>
      <c r="G149" s="68">
        <f t="shared" si="5"/>
        <v>0</v>
      </c>
      <c r="H149" s="69">
        <f t="shared" si="6"/>
        <v>0</v>
      </c>
      <c r="I149" s="68">
        <f t="shared" si="7"/>
        <v>0</v>
      </c>
      <c r="J149" s="69">
        <f t="shared" si="8"/>
        <v>0</v>
      </c>
      <c r="K149" s="68">
        <f t="shared" si="9"/>
        <v>0</v>
      </c>
      <c r="L149" s="69">
        <f t="shared" si="10"/>
        <v>0</v>
      </c>
      <c r="M149" s="68">
        <f t="shared" si="11"/>
        <v>0</v>
      </c>
      <c r="N149" s="69">
        <f t="shared" si="12"/>
        <v>0</v>
      </c>
      <c r="O149" s="68">
        <f t="shared" si="13"/>
        <v>0</v>
      </c>
      <c r="P149" s="69">
        <f t="shared" si="14"/>
        <v>0</v>
      </c>
      <c r="Q149" s="68">
        <f t="shared" si="15"/>
        <v>0</v>
      </c>
      <c r="R149" s="69">
        <f t="shared" si="16"/>
        <v>0</v>
      </c>
      <c r="S149" s="68">
        <f t="shared" si="17"/>
        <v>0</v>
      </c>
      <c r="T149" s="69">
        <f t="shared" si="18"/>
        <v>0</v>
      </c>
      <c r="U149" s="65">
        <f t="shared" si="19"/>
        <v>0</v>
      </c>
      <c r="V149" s="58">
        <f t="shared" si="20"/>
        <v>0</v>
      </c>
    </row>
    <row r="150" spans="2:22" ht="13.5" customHeight="1">
      <c r="B150" s="62">
        <f t="shared" si="0"/>
        <v>124</v>
      </c>
      <c r="C150" s="68">
        <f t="shared" si="1"/>
        <v>0</v>
      </c>
      <c r="D150" s="69">
        <f t="shared" si="2"/>
        <v>0</v>
      </c>
      <c r="E150" s="68">
        <f t="shared" si="3"/>
        <v>0</v>
      </c>
      <c r="F150" s="69">
        <f t="shared" si="4"/>
        <v>0</v>
      </c>
      <c r="G150" s="68">
        <f t="shared" si="5"/>
        <v>0</v>
      </c>
      <c r="H150" s="69">
        <f t="shared" si="6"/>
        <v>0</v>
      </c>
      <c r="I150" s="68">
        <f t="shared" si="7"/>
        <v>0</v>
      </c>
      <c r="J150" s="69">
        <f t="shared" si="8"/>
        <v>0</v>
      </c>
      <c r="K150" s="68">
        <f t="shared" si="9"/>
        <v>0</v>
      </c>
      <c r="L150" s="69">
        <f t="shared" si="10"/>
        <v>0</v>
      </c>
      <c r="M150" s="68">
        <f t="shared" si="11"/>
        <v>0</v>
      </c>
      <c r="N150" s="69">
        <f t="shared" si="12"/>
        <v>0</v>
      </c>
      <c r="O150" s="68">
        <f t="shared" si="13"/>
        <v>0</v>
      </c>
      <c r="P150" s="69">
        <f t="shared" si="14"/>
        <v>0</v>
      </c>
      <c r="Q150" s="68">
        <f t="shared" si="15"/>
        <v>0</v>
      </c>
      <c r="R150" s="69">
        <f t="shared" si="16"/>
        <v>0</v>
      </c>
      <c r="S150" s="68">
        <f t="shared" si="17"/>
        <v>0</v>
      </c>
      <c r="T150" s="69">
        <f t="shared" si="18"/>
        <v>0</v>
      </c>
      <c r="U150" s="65">
        <f t="shared" si="19"/>
        <v>0</v>
      </c>
      <c r="V150" s="58">
        <f t="shared" si="20"/>
        <v>0</v>
      </c>
    </row>
    <row r="151" spans="2:22" ht="13.5" customHeight="1">
      <c r="B151" s="62">
        <f t="shared" si="0"/>
        <v>125</v>
      </c>
      <c r="C151" s="68">
        <f t="shared" si="1"/>
        <v>0</v>
      </c>
      <c r="D151" s="69">
        <f t="shared" si="2"/>
        <v>0</v>
      </c>
      <c r="E151" s="68">
        <f t="shared" si="3"/>
        <v>0</v>
      </c>
      <c r="F151" s="69">
        <f t="shared" si="4"/>
        <v>0</v>
      </c>
      <c r="G151" s="68">
        <f t="shared" si="5"/>
        <v>0</v>
      </c>
      <c r="H151" s="69">
        <f t="shared" si="6"/>
        <v>0</v>
      </c>
      <c r="I151" s="68">
        <f t="shared" si="7"/>
        <v>0</v>
      </c>
      <c r="J151" s="69">
        <f t="shared" si="8"/>
        <v>0</v>
      </c>
      <c r="K151" s="68">
        <f t="shared" si="9"/>
        <v>0</v>
      </c>
      <c r="L151" s="69">
        <f t="shared" si="10"/>
        <v>0</v>
      </c>
      <c r="M151" s="68">
        <f t="shared" si="11"/>
        <v>0</v>
      </c>
      <c r="N151" s="69">
        <f t="shared" si="12"/>
        <v>0</v>
      </c>
      <c r="O151" s="68">
        <f t="shared" si="13"/>
        <v>0</v>
      </c>
      <c r="P151" s="69">
        <f t="shared" si="14"/>
        <v>0</v>
      </c>
      <c r="Q151" s="68">
        <f t="shared" si="15"/>
        <v>0</v>
      </c>
      <c r="R151" s="69">
        <f t="shared" si="16"/>
        <v>0</v>
      </c>
      <c r="S151" s="68">
        <f t="shared" si="17"/>
        <v>0</v>
      </c>
      <c r="T151" s="69">
        <f t="shared" si="18"/>
        <v>0</v>
      </c>
      <c r="U151" s="65">
        <f t="shared" si="19"/>
        <v>0</v>
      </c>
      <c r="V151" s="58">
        <f t="shared" si="20"/>
        <v>0</v>
      </c>
    </row>
    <row r="152" spans="2:22" ht="13.5" customHeight="1">
      <c r="B152" s="62">
        <f t="shared" si="0"/>
        <v>126</v>
      </c>
      <c r="C152" s="68">
        <f t="shared" si="1"/>
        <v>0</v>
      </c>
      <c r="D152" s="69">
        <f t="shared" si="2"/>
        <v>0</v>
      </c>
      <c r="E152" s="68">
        <f t="shared" si="3"/>
        <v>0</v>
      </c>
      <c r="F152" s="69">
        <f t="shared" si="4"/>
        <v>0</v>
      </c>
      <c r="G152" s="68">
        <f t="shared" si="5"/>
        <v>0</v>
      </c>
      <c r="H152" s="69">
        <f t="shared" si="6"/>
        <v>0</v>
      </c>
      <c r="I152" s="68">
        <f t="shared" si="7"/>
        <v>0</v>
      </c>
      <c r="J152" s="69">
        <f t="shared" si="8"/>
        <v>0</v>
      </c>
      <c r="K152" s="68">
        <f t="shared" si="9"/>
        <v>0</v>
      </c>
      <c r="L152" s="69">
        <f t="shared" si="10"/>
        <v>0</v>
      </c>
      <c r="M152" s="68">
        <f t="shared" si="11"/>
        <v>0</v>
      </c>
      <c r="N152" s="69">
        <f t="shared" si="12"/>
        <v>0</v>
      </c>
      <c r="O152" s="68">
        <f t="shared" si="13"/>
        <v>0</v>
      </c>
      <c r="P152" s="69">
        <f t="shared" si="14"/>
        <v>0</v>
      </c>
      <c r="Q152" s="68">
        <f t="shared" si="15"/>
        <v>0</v>
      </c>
      <c r="R152" s="69">
        <f t="shared" si="16"/>
        <v>0</v>
      </c>
      <c r="S152" s="68">
        <f t="shared" si="17"/>
        <v>0</v>
      </c>
      <c r="T152" s="69">
        <f t="shared" si="18"/>
        <v>0</v>
      </c>
      <c r="U152" s="65">
        <f t="shared" si="19"/>
        <v>0</v>
      </c>
      <c r="V152" s="58">
        <f t="shared" si="20"/>
        <v>0</v>
      </c>
    </row>
    <row r="153" spans="2:22" ht="13.5" customHeight="1">
      <c r="B153" s="62">
        <f t="shared" si="0"/>
        <v>127</v>
      </c>
      <c r="C153" s="68">
        <f t="shared" si="1"/>
        <v>0</v>
      </c>
      <c r="D153" s="69">
        <f t="shared" si="2"/>
        <v>0</v>
      </c>
      <c r="E153" s="68">
        <f t="shared" si="3"/>
        <v>0</v>
      </c>
      <c r="F153" s="69">
        <f t="shared" si="4"/>
        <v>0</v>
      </c>
      <c r="G153" s="68">
        <f t="shared" si="5"/>
        <v>0</v>
      </c>
      <c r="H153" s="69">
        <f t="shared" si="6"/>
        <v>0</v>
      </c>
      <c r="I153" s="68">
        <f t="shared" si="7"/>
        <v>0</v>
      </c>
      <c r="J153" s="69">
        <f t="shared" si="8"/>
        <v>0</v>
      </c>
      <c r="K153" s="68">
        <f t="shared" si="9"/>
        <v>0</v>
      </c>
      <c r="L153" s="69">
        <f t="shared" si="10"/>
        <v>0</v>
      </c>
      <c r="M153" s="68">
        <f t="shared" si="11"/>
        <v>0</v>
      </c>
      <c r="N153" s="69">
        <f t="shared" si="12"/>
        <v>0</v>
      </c>
      <c r="O153" s="68">
        <f t="shared" si="13"/>
        <v>0</v>
      </c>
      <c r="P153" s="69">
        <f t="shared" si="14"/>
        <v>0</v>
      </c>
      <c r="Q153" s="68">
        <f t="shared" si="15"/>
        <v>0</v>
      </c>
      <c r="R153" s="69">
        <f t="shared" si="16"/>
        <v>0</v>
      </c>
      <c r="S153" s="68">
        <f t="shared" si="17"/>
        <v>0</v>
      </c>
      <c r="T153" s="69">
        <f t="shared" si="18"/>
        <v>0</v>
      </c>
      <c r="U153" s="65">
        <f t="shared" si="19"/>
        <v>0</v>
      </c>
      <c r="V153" s="58">
        <f t="shared" si="20"/>
        <v>0</v>
      </c>
    </row>
    <row r="154" spans="2:22" ht="13.5" customHeight="1">
      <c r="B154" s="62">
        <f t="shared" si="0"/>
        <v>128</v>
      </c>
      <c r="C154" s="68">
        <f t="shared" si="1"/>
        <v>0</v>
      </c>
      <c r="D154" s="69">
        <f t="shared" si="2"/>
        <v>0</v>
      </c>
      <c r="E154" s="68">
        <f t="shared" si="3"/>
        <v>0</v>
      </c>
      <c r="F154" s="69">
        <f t="shared" si="4"/>
        <v>0</v>
      </c>
      <c r="G154" s="68">
        <f t="shared" si="5"/>
        <v>0</v>
      </c>
      <c r="H154" s="69">
        <f t="shared" si="6"/>
        <v>0</v>
      </c>
      <c r="I154" s="68">
        <f t="shared" si="7"/>
        <v>0</v>
      </c>
      <c r="J154" s="69">
        <f t="shared" si="8"/>
        <v>0</v>
      </c>
      <c r="K154" s="68">
        <f t="shared" si="9"/>
        <v>0</v>
      </c>
      <c r="L154" s="69">
        <f t="shared" si="10"/>
        <v>0</v>
      </c>
      <c r="M154" s="68">
        <f t="shared" si="11"/>
        <v>0</v>
      </c>
      <c r="N154" s="69">
        <f t="shared" si="12"/>
        <v>0</v>
      </c>
      <c r="O154" s="68">
        <f t="shared" si="13"/>
        <v>0</v>
      </c>
      <c r="P154" s="69">
        <f t="shared" si="14"/>
        <v>0</v>
      </c>
      <c r="Q154" s="68">
        <f t="shared" si="15"/>
        <v>0</v>
      </c>
      <c r="R154" s="69">
        <f t="shared" si="16"/>
        <v>0</v>
      </c>
      <c r="S154" s="68">
        <f t="shared" si="17"/>
        <v>0</v>
      </c>
      <c r="T154" s="69">
        <f t="shared" si="18"/>
        <v>0</v>
      </c>
      <c r="U154" s="65">
        <f t="shared" si="19"/>
        <v>0</v>
      </c>
      <c r="V154" s="58">
        <f t="shared" si="20"/>
        <v>0</v>
      </c>
    </row>
    <row r="155" spans="2:22" ht="13.5" customHeight="1">
      <c r="B155" s="62">
        <f t="shared" si="0"/>
        <v>129</v>
      </c>
      <c r="C155" s="68">
        <f t="shared" si="1"/>
        <v>0</v>
      </c>
      <c r="D155" s="69">
        <f t="shared" si="2"/>
        <v>0</v>
      </c>
      <c r="E155" s="68">
        <f t="shared" si="3"/>
        <v>0</v>
      </c>
      <c r="F155" s="69">
        <f t="shared" si="4"/>
        <v>0</v>
      </c>
      <c r="G155" s="68">
        <f t="shared" si="5"/>
        <v>0</v>
      </c>
      <c r="H155" s="69">
        <f t="shared" si="6"/>
        <v>0</v>
      </c>
      <c r="I155" s="68">
        <f t="shared" si="7"/>
        <v>0</v>
      </c>
      <c r="J155" s="69">
        <f t="shared" si="8"/>
        <v>0</v>
      </c>
      <c r="K155" s="68">
        <f t="shared" si="9"/>
        <v>0</v>
      </c>
      <c r="L155" s="69">
        <f t="shared" si="10"/>
        <v>0</v>
      </c>
      <c r="M155" s="68">
        <f t="shared" si="11"/>
        <v>0</v>
      </c>
      <c r="N155" s="69">
        <f t="shared" si="12"/>
        <v>0</v>
      </c>
      <c r="O155" s="68">
        <f t="shared" si="13"/>
        <v>0</v>
      </c>
      <c r="P155" s="69">
        <f t="shared" si="14"/>
        <v>0</v>
      </c>
      <c r="Q155" s="68">
        <f t="shared" si="15"/>
        <v>0</v>
      </c>
      <c r="R155" s="69">
        <f t="shared" si="16"/>
        <v>0</v>
      </c>
      <c r="S155" s="68">
        <f t="shared" si="17"/>
        <v>0</v>
      </c>
      <c r="T155" s="69">
        <f t="shared" si="18"/>
        <v>0</v>
      </c>
      <c r="U155" s="65">
        <f t="shared" si="19"/>
        <v>0</v>
      </c>
      <c r="V155" s="58">
        <f t="shared" si="20"/>
        <v>0</v>
      </c>
    </row>
    <row r="156" spans="2:22" ht="13.5" customHeight="1">
      <c r="B156" s="62">
        <f t="shared" si="0"/>
        <v>130</v>
      </c>
      <c r="C156" s="68">
        <f t="shared" si="1"/>
        <v>0</v>
      </c>
      <c r="D156" s="69">
        <f t="shared" si="2"/>
        <v>0</v>
      </c>
      <c r="E156" s="68">
        <f t="shared" si="3"/>
        <v>0</v>
      </c>
      <c r="F156" s="69">
        <f t="shared" si="4"/>
        <v>0</v>
      </c>
      <c r="G156" s="68">
        <f t="shared" si="5"/>
        <v>0</v>
      </c>
      <c r="H156" s="69">
        <f t="shared" si="6"/>
        <v>0</v>
      </c>
      <c r="I156" s="68">
        <f t="shared" si="7"/>
        <v>0</v>
      </c>
      <c r="J156" s="69">
        <f t="shared" si="8"/>
        <v>0</v>
      </c>
      <c r="K156" s="68">
        <f t="shared" si="9"/>
        <v>0</v>
      </c>
      <c r="L156" s="69">
        <f t="shared" si="10"/>
        <v>0</v>
      </c>
      <c r="M156" s="68">
        <f t="shared" si="11"/>
        <v>0</v>
      </c>
      <c r="N156" s="69">
        <f t="shared" si="12"/>
        <v>0</v>
      </c>
      <c r="O156" s="68">
        <f t="shared" si="13"/>
        <v>0</v>
      </c>
      <c r="P156" s="69">
        <f t="shared" si="14"/>
        <v>0</v>
      </c>
      <c r="Q156" s="68">
        <f t="shared" si="15"/>
        <v>0</v>
      </c>
      <c r="R156" s="69">
        <f t="shared" si="16"/>
        <v>0</v>
      </c>
      <c r="S156" s="68">
        <f t="shared" si="17"/>
        <v>0</v>
      </c>
      <c r="T156" s="69">
        <f t="shared" si="18"/>
        <v>0</v>
      </c>
      <c r="U156" s="65">
        <f t="shared" si="19"/>
        <v>0</v>
      </c>
      <c r="V156" s="58">
        <f t="shared" si="20"/>
        <v>0</v>
      </c>
    </row>
    <row r="157" spans="2:22" ht="13.5" customHeight="1">
      <c r="B157" s="62">
        <f t="shared" si="0"/>
        <v>131</v>
      </c>
      <c r="C157" s="68">
        <f t="shared" si="1"/>
        <v>0</v>
      </c>
      <c r="D157" s="69">
        <f t="shared" si="2"/>
        <v>0</v>
      </c>
      <c r="E157" s="68">
        <f t="shared" si="3"/>
        <v>0</v>
      </c>
      <c r="F157" s="69">
        <f t="shared" si="4"/>
        <v>0</v>
      </c>
      <c r="G157" s="68">
        <f t="shared" si="5"/>
        <v>0</v>
      </c>
      <c r="H157" s="69">
        <f t="shared" si="6"/>
        <v>0</v>
      </c>
      <c r="I157" s="68">
        <f t="shared" si="7"/>
        <v>0</v>
      </c>
      <c r="J157" s="69">
        <f t="shared" si="8"/>
        <v>0</v>
      </c>
      <c r="K157" s="68">
        <f t="shared" si="9"/>
        <v>0</v>
      </c>
      <c r="L157" s="69">
        <f t="shared" si="10"/>
        <v>0</v>
      </c>
      <c r="M157" s="68">
        <f t="shared" si="11"/>
        <v>0</v>
      </c>
      <c r="N157" s="69">
        <f t="shared" si="12"/>
        <v>0</v>
      </c>
      <c r="O157" s="68">
        <f t="shared" si="13"/>
        <v>0</v>
      </c>
      <c r="P157" s="69">
        <f t="shared" si="14"/>
        <v>0</v>
      </c>
      <c r="Q157" s="68">
        <f t="shared" si="15"/>
        <v>0</v>
      </c>
      <c r="R157" s="69">
        <f t="shared" si="16"/>
        <v>0</v>
      </c>
      <c r="S157" s="68">
        <f t="shared" si="17"/>
        <v>0</v>
      </c>
      <c r="T157" s="69">
        <f t="shared" si="18"/>
        <v>0</v>
      </c>
      <c r="U157" s="65">
        <f t="shared" si="19"/>
        <v>0</v>
      </c>
      <c r="V157" s="58">
        <f t="shared" si="20"/>
        <v>0</v>
      </c>
    </row>
    <row r="158" spans="2:22" ht="13.5" customHeight="1">
      <c r="B158" s="62">
        <f t="shared" si="0"/>
        <v>132</v>
      </c>
      <c r="C158" s="68">
        <f t="shared" si="1"/>
        <v>0</v>
      </c>
      <c r="D158" s="69">
        <f t="shared" si="2"/>
        <v>0</v>
      </c>
      <c r="E158" s="68">
        <f t="shared" si="3"/>
        <v>0</v>
      </c>
      <c r="F158" s="69">
        <f t="shared" si="4"/>
        <v>0</v>
      </c>
      <c r="G158" s="68">
        <f t="shared" si="5"/>
        <v>0</v>
      </c>
      <c r="H158" s="69">
        <f t="shared" si="6"/>
        <v>0</v>
      </c>
      <c r="I158" s="68">
        <f t="shared" si="7"/>
        <v>0</v>
      </c>
      <c r="J158" s="69">
        <f t="shared" si="8"/>
        <v>0</v>
      </c>
      <c r="K158" s="68">
        <f t="shared" si="9"/>
        <v>0</v>
      </c>
      <c r="L158" s="69">
        <f t="shared" si="10"/>
        <v>0</v>
      </c>
      <c r="M158" s="68">
        <f t="shared" si="11"/>
        <v>0</v>
      </c>
      <c r="N158" s="69">
        <f t="shared" si="12"/>
        <v>0</v>
      </c>
      <c r="O158" s="68">
        <f t="shared" si="13"/>
        <v>0</v>
      </c>
      <c r="P158" s="69">
        <f t="shared" si="14"/>
        <v>0</v>
      </c>
      <c r="Q158" s="68">
        <f t="shared" si="15"/>
        <v>0</v>
      </c>
      <c r="R158" s="69">
        <f t="shared" si="16"/>
        <v>0</v>
      </c>
      <c r="S158" s="68">
        <f t="shared" si="17"/>
        <v>0</v>
      </c>
      <c r="T158" s="69">
        <f t="shared" si="18"/>
        <v>0</v>
      </c>
      <c r="U158" s="65">
        <f t="shared" si="19"/>
        <v>0</v>
      </c>
      <c r="V158" s="58">
        <f t="shared" si="20"/>
        <v>0</v>
      </c>
    </row>
    <row r="159" spans="2:22" ht="13.5" customHeight="1">
      <c r="B159" s="62">
        <f t="shared" si="0"/>
        <v>133</v>
      </c>
      <c r="C159" s="68">
        <f t="shared" si="1"/>
        <v>0</v>
      </c>
      <c r="D159" s="69">
        <f t="shared" si="2"/>
        <v>0</v>
      </c>
      <c r="E159" s="68">
        <f t="shared" si="3"/>
        <v>0</v>
      </c>
      <c r="F159" s="69">
        <f t="shared" si="4"/>
        <v>0</v>
      </c>
      <c r="G159" s="68">
        <f t="shared" si="5"/>
        <v>0</v>
      </c>
      <c r="H159" s="69">
        <f t="shared" si="6"/>
        <v>0</v>
      </c>
      <c r="I159" s="68">
        <f t="shared" si="7"/>
        <v>0</v>
      </c>
      <c r="J159" s="69">
        <f t="shared" si="8"/>
        <v>0</v>
      </c>
      <c r="K159" s="68">
        <f t="shared" si="9"/>
        <v>0</v>
      </c>
      <c r="L159" s="69">
        <f t="shared" si="10"/>
        <v>0</v>
      </c>
      <c r="M159" s="68">
        <f t="shared" si="11"/>
        <v>0</v>
      </c>
      <c r="N159" s="69">
        <f t="shared" si="12"/>
        <v>0</v>
      </c>
      <c r="O159" s="68">
        <f t="shared" si="13"/>
        <v>0</v>
      </c>
      <c r="P159" s="69">
        <f t="shared" si="14"/>
        <v>0</v>
      </c>
      <c r="Q159" s="68">
        <f t="shared" si="15"/>
        <v>0</v>
      </c>
      <c r="R159" s="69">
        <f t="shared" si="16"/>
        <v>0</v>
      </c>
      <c r="S159" s="68">
        <f t="shared" si="17"/>
        <v>0</v>
      </c>
      <c r="T159" s="69">
        <f t="shared" si="18"/>
        <v>0</v>
      </c>
      <c r="U159" s="65">
        <f t="shared" si="19"/>
        <v>0</v>
      </c>
      <c r="V159" s="58">
        <f t="shared" si="20"/>
        <v>0</v>
      </c>
    </row>
    <row r="160" spans="2:22" ht="13.5" customHeight="1">
      <c r="B160" s="62">
        <f t="shared" si="0"/>
        <v>134</v>
      </c>
      <c r="C160" s="68">
        <f t="shared" si="1"/>
        <v>0</v>
      </c>
      <c r="D160" s="69">
        <f t="shared" si="2"/>
        <v>0</v>
      </c>
      <c r="E160" s="68">
        <f t="shared" si="3"/>
        <v>0</v>
      </c>
      <c r="F160" s="69">
        <f t="shared" si="4"/>
        <v>0</v>
      </c>
      <c r="G160" s="68">
        <f t="shared" si="5"/>
        <v>0</v>
      </c>
      <c r="H160" s="69">
        <f t="shared" si="6"/>
        <v>0</v>
      </c>
      <c r="I160" s="68">
        <f t="shared" si="7"/>
        <v>0</v>
      </c>
      <c r="J160" s="69">
        <f t="shared" si="8"/>
        <v>0</v>
      </c>
      <c r="K160" s="68">
        <f t="shared" si="9"/>
        <v>0</v>
      </c>
      <c r="L160" s="69">
        <f t="shared" si="10"/>
        <v>0</v>
      </c>
      <c r="M160" s="68">
        <f t="shared" si="11"/>
        <v>0</v>
      </c>
      <c r="N160" s="69">
        <f t="shared" si="12"/>
        <v>0</v>
      </c>
      <c r="O160" s="68">
        <f t="shared" si="13"/>
        <v>0</v>
      </c>
      <c r="P160" s="69">
        <f t="shared" si="14"/>
        <v>0</v>
      </c>
      <c r="Q160" s="68">
        <f t="shared" si="15"/>
        <v>0</v>
      </c>
      <c r="R160" s="69">
        <f t="shared" si="16"/>
        <v>0</v>
      </c>
      <c r="S160" s="68">
        <f t="shared" si="17"/>
        <v>0</v>
      </c>
      <c r="T160" s="69">
        <f t="shared" si="18"/>
        <v>0</v>
      </c>
      <c r="U160" s="65">
        <f t="shared" si="19"/>
        <v>0</v>
      </c>
      <c r="V160" s="58">
        <f t="shared" si="20"/>
        <v>0</v>
      </c>
    </row>
    <row r="161" spans="2:22" ht="13.5" customHeight="1">
      <c r="B161" s="62">
        <f t="shared" si="0"/>
        <v>135</v>
      </c>
      <c r="C161" s="68">
        <f t="shared" si="1"/>
        <v>0</v>
      </c>
      <c r="D161" s="69">
        <f t="shared" si="2"/>
        <v>0</v>
      </c>
      <c r="E161" s="68">
        <f t="shared" si="3"/>
        <v>0</v>
      </c>
      <c r="F161" s="69">
        <f t="shared" si="4"/>
        <v>0</v>
      </c>
      <c r="G161" s="68">
        <f t="shared" si="5"/>
        <v>0</v>
      </c>
      <c r="H161" s="69">
        <f t="shared" si="6"/>
        <v>0</v>
      </c>
      <c r="I161" s="68">
        <f t="shared" si="7"/>
        <v>0</v>
      </c>
      <c r="J161" s="69">
        <f t="shared" si="8"/>
        <v>0</v>
      </c>
      <c r="K161" s="68">
        <f t="shared" si="9"/>
        <v>0</v>
      </c>
      <c r="L161" s="69">
        <f t="shared" si="10"/>
        <v>0</v>
      </c>
      <c r="M161" s="68">
        <f t="shared" si="11"/>
        <v>0</v>
      </c>
      <c r="N161" s="69">
        <f t="shared" si="12"/>
        <v>0</v>
      </c>
      <c r="O161" s="68">
        <f t="shared" si="13"/>
        <v>0</v>
      </c>
      <c r="P161" s="69">
        <f t="shared" si="14"/>
        <v>0</v>
      </c>
      <c r="Q161" s="68">
        <f t="shared" si="15"/>
        <v>0</v>
      </c>
      <c r="R161" s="69">
        <f t="shared" si="16"/>
        <v>0</v>
      </c>
      <c r="S161" s="68">
        <f t="shared" si="17"/>
        <v>0</v>
      </c>
      <c r="T161" s="69">
        <f t="shared" si="18"/>
        <v>0</v>
      </c>
      <c r="U161" s="65">
        <f t="shared" si="19"/>
        <v>0</v>
      </c>
      <c r="V161" s="58">
        <f t="shared" si="20"/>
        <v>0</v>
      </c>
    </row>
    <row r="162" spans="2:22" ht="13.5" customHeight="1">
      <c r="B162" s="62">
        <f t="shared" si="0"/>
        <v>136</v>
      </c>
      <c r="C162" s="68">
        <f t="shared" si="1"/>
        <v>0</v>
      </c>
      <c r="D162" s="69">
        <f t="shared" si="2"/>
        <v>0</v>
      </c>
      <c r="E162" s="68">
        <f t="shared" si="3"/>
        <v>0</v>
      </c>
      <c r="F162" s="69">
        <f t="shared" si="4"/>
        <v>0</v>
      </c>
      <c r="G162" s="68">
        <f t="shared" si="5"/>
        <v>0</v>
      </c>
      <c r="H162" s="69">
        <f t="shared" si="6"/>
        <v>0</v>
      </c>
      <c r="I162" s="68">
        <f t="shared" si="7"/>
        <v>0</v>
      </c>
      <c r="J162" s="69">
        <f t="shared" si="8"/>
        <v>0</v>
      </c>
      <c r="K162" s="68">
        <f t="shared" si="9"/>
        <v>0</v>
      </c>
      <c r="L162" s="69">
        <f t="shared" si="10"/>
        <v>0</v>
      </c>
      <c r="M162" s="68">
        <f t="shared" si="11"/>
        <v>0</v>
      </c>
      <c r="N162" s="69">
        <f t="shared" si="12"/>
        <v>0</v>
      </c>
      <c r="O162" s="68">
        <f t="shared" si="13"/>
        <v>0</v>
      </c>
      <c r="P162" s="69">
        <f t="shared" si="14"/>
        <v>0</v>
      </c>
      <c r="Q162" s="68">
        <f t="shared" si="15"/>
        <v>0</v>
      </c>
      <c r="R162" s="69">
        <f t="shared" si="16"/>
        <v>0</v>
      </c>
      <c r="S162" s="68">
        <f t="shared" si="17"/>
        <v>0</v>
      </c>
      <c r="T162" s="69">
        <f t="shared" si="18"/>
        <v>0</v>
      </c>
      <c r="U162" s="65">
        <f t="shared" si="19"/>
        <v>0</v>
      </c>
      <c r="V162" s="58">
        <f t="shared" si="20"/>
        <v>0</v>
      </c>
    </row>
    <row r="163" spans="2:22" ht="13.5" customHeight="1">
      <c r="B163" s="62">
        <f t="shared" si="0"/>
        <v>137</v>
      </c>
      <c r="C163" s="68">
        <f t="shared" si="1"/>
        <v>0</v>
      </c>
      <c r="D163" s="69">
        <f t="shared" si="2"/>
        <v>0</v>
      </c>
      <c r="E163" s="68">
        <f t="shared" si="3"/>
        <v>0</v>
      </c>
      <c r="F163" s="69">
        <f t="shared" si="4"/>
        <v>0</v>
      </c>
      <c r="G163" s="68">
        <f t="shared" si="5"/>
        <v>0</v>
      </c>
      <c r="H163" s="69">
        <f t="shared" si="6"/>
        <v>0</v>
      </c>
      <c r="I163" s="68">
        <f t="shared" si="7"/>
        <v>0</v>
      </c>
      <c r="J163" s="69">
        <f t="shared" si="8"/>
        <v>0</v>
      </c>
      <c r="K163" s="68">
        <f t="shared" si="9"/>
        <v>0</v>
      </c>
      <c r="L163" s="69">
        <f t="shared" si="10"/>
        <v>0</v>
      </c>
      <c r="M163" s="68">
        <f t="shared" si="11"/>
        <v>0</v>
      </c>
      <c r="N163" s="69">
        <f t="shared" si="12"/>
        <v>0</v>
      </c>
      <c r="O163" s="68">
        <f t="shared" si="13"/>
        <v>0</v>
      </c>
      <c r="P163" s="69">
        <f t="shared" si="14"/>
        <v>0</v>
      </c>
      <c r="Q163" s="68">
        <f t="shared" si="15"/>
        <v>0</v>
      </c>
      <c r="R163" s="69">
        <f t="shared" si="16"/>
        <v>0</v>
      </c>
      <c r="S163" s="68">
        <f t="shared" si="17"/>
        <v>0</v>
      </c>
      <c r="T163" s="69">
        <f t="shared" si="18"/>
        <v>0</v>
      </c>
      <c r="U163" s="65">
        <f t="shared" si="19"/>
        <v>0</v>
      </c>
      <c r="V163" s="58">
        <f t="shared" si="20"/>
        <v>0</v>
      </c>
    </row>
    <row r="164" spans="2:22" ht="13.5" customHeight="1">
      <c r="B164" s="62">
        <f t="shared" si="0"/>
        <v>138</v>
      </c>
      <c r="C164" s="68">
        <f t="shared" si="1"/>
        <v>0</v>
      </c>
      <c r="D164" s="69">
        <f t="shared" si="2"/>
        <v>0</v>
      </c>
      <c r="E164" s="68">
        <f t="shared" si="3"/>
        <v>0</v>
      </c>
      <c r="F164" s="69">
        <f t="shared" si="4"/>
        <v>0</v>
      </c>
      <c r="G164" s="68">
        <f t="shared" si="5"/>
        <v>0</v>
      </c>
      <c r="H164" s="69">
        <f t="shared" si="6"/>
        <v>0</v>
      </c>
      <c r="I164" s="68">
        <f t="shared" si="7"/>
        <v>0</v>
      </c>
      <c r="J164" s="69">
        <f t="shared" si="8"/>
        <v>0</v>
      </c>
      <c r="K164" s="68">
        <f t="shared" si="9"/>
        <v>0</v>
      </c>
      <c r="L164" s="69">
        <f t="shared" si="10"/>
        <v>0</v>
      </c>
      <c r="M164" s="68">
        <f t="shared" si="11"/>
        <v>0</v>
      </c>
      <c r="N164" s="69">
        <f t="shared" si="12"/>
        <v>0</v>
      </c>
      <c r="O164" s="68">
        <f t="shared" si="13"/>
        <v>0</v>
      </c>
      <c r="P164" s="69">
        <f t="shared" si="14"/>
        <v>0</v>
      </c>
      <c r="Q164" s="68">
        <f t="shared" si="15"/>
        <v>0</v>
      </c>
      <c r="R164" s="69">
        <f t="shared" si="16"/>
        <v>0</v>
      </c>
      <c r="S164" s="68">
        <f t="shared" si="17"/>
        <v>0</v>
      </c>
      <c r="T164" s="69">
        <f t="shared" si="18"/>
        <v>0</v>
      </c>
      <c r="U164" s="65">
        <f t="shared" si="19"/>
        <v>0</v>
      </c>
      <c r="V164" s="58">
        <f t="shared" si="20"/>
        <v>0</v>
      </c>
    </row>
    <row r="165" spans="2:22" ht="13.5" customHeight="1">
      <c r="B165" s="62">
        <f t="shared" si="0"/>
        <v>139</v>
      </c>
      <c r="C165" s="68">
        <f t="shared" si="1"/>
        <v>0</v>
      </c>
      <c r="D165" s="69">
        <f t="shared" si="2"/>
        <v>0</v>
      </c>
      <c r="E165" s="68">
        <f t="shared" si="3"/>
        <v>0</v>
      </c>
      <c r="F165" s="69">
        <f t="shared" si="4"/>
        <v>0</v>
      </c>
      <c r="G165" s="68">
        <f t="shared" si="5"/>
        <v>0</v>
      </c>
      <c r="H165" s="69">
        <f t="shared" si="6"/>
        <v>0</v>
      </c>
      <c r="I165" s="68">
        <f t="shared" si="7"/>
        <v>0</v>
      </c>
      <c r="J165" s="69">
        <f t="shared" si="8"/>
        <v>0</v>
      </c>
      <c r="K165" s="68">
        <f t="shared" si="9"/>
        <v>0</v>
      </c>
      <c r="L165" s="69">
        <f t="shared" si="10"/>
        <v>0</v>
      </c>
      <c r="M165" s="68">
        <f t="shared" si="11"/>
        <v>0</v>
      </c>
      <c r="N165" s="69">
        <f t="shared" si="12"/>
        <v>0</v>
      </c>
      <c r="O165" s="68">
        <f t="shared" si="13"/>
        <v>0</v>
      </c>
      <c r="P165" s="69">
        <f t="shared" si="14"/>
        <v>0</v>
      </c>
      <c r="Q165" s="68">
        <f t="shared" si="15"/>
        <v>0</v>
      </c>
      <c r="R165" s="69">
        <f t="shared" si="16"/>
        <v>0</v>
      </c>
      <c r="S165" s="68">
        <f t="shared" si="17"/>
        <v>0</v>
      </c>
      <c r="T165" s="69">
        <f t="shared" si="18"/>
        <v>0</v>
      </c>
      <c r="U165" s="65">
        <f t="shared" si="19"/>
        <v>0</v>
      </c>
      <c r="V165" s="58">
        <f t="shared" si="20"/>
        <v>0</v>
      </c>
    </row>
    <row r="166" spans="2:22" ht="13.5" customHeight="1">
      <c r="B166" s="62">
        <f t="shared" si="0"/>
        <v>140</v>
      </c>
      <c r="C166" s="68">
        <f t="shared" si="1"/>
        <v>0</v>
      </c>
      <c r="D166" s="69">
        <f t="shared" si="2"/>
        <v>0</v>
      </c>
      <c r="E166" s="68">
        <f t="shared" si="3"/>
        <v>0</v>
      </c>
      <c r="F166" s="69">
        <f t="shared" si="4"/>
        <v>0</v>
      </c>
      <c r="G166" s="68">
        <f t="shared" si="5"/>
        <v>0</v>
      </c>
      <c r="H166" s="69">
        <f t="shared" si="6"/>
        <v>0</v>
      </c>
      <c r="I166" s="68">
        <f t="shared" si="7"/>
        <v>0</v>
      </c>
      <c r="J166" s="69">
        <f t="shared" si="8"/>
        <v>0</v>
      </c>
      <c r="K166" s="68">
        <f t="shared" si="9"/>
        <v>0</v>
      </c>
      <c r="L166" s="69">
        <f t="shared" si="10"/>
        <v>0</v>
      </c>
      <c r="M166" s="68">
        <f t="shared" si="11"/>
        <v>0</v>
      </c>
      <c r="N166" s="69">
        <f t="shared" si="12"/>
        <v>0</v>
      </c>
      <c r="O166" s="68">
        <f t="shared" si="13"/>
        <v>0</v>
      </c>
      <c r="P166" s="69">
        <f t="shared" si="14"/>
        <v>0</v>
      </c>
      <c r="Q166" s="68">
        <f t="shared" si="15"/>
        <v>0</v>
      </c>
      <c r="R166" s="69">
        <f t="shared" si="16"/>
        <v>0</v>
      </c>
      <c r="S166" s="68">
        <f t="shared" si="17"/>
        <v>0</v>
      </c>
      <c r="T166" s="69">
        <f t="shared" si="18"/>
        <v>0</v>
      </c>
      <c r="U166" s="65">
        <f t="shared" si="19"/>
        <v>0</v>
      </c>
      <c r="V166" s="58">
        <f t="shared" si="20"/>
        <v>0</v>
      </c>
    </row>
    <row r="167" spans="2:22" ht="13.5" customHeight="1">
      <c r="B167" s="62">
        <f t="shared" si="0"/>
        <v>141</v>
      </c>
      <c r="C167" s="68">
        <f t="shared" si="1"/>
        <v>0</v>
      </c>
      <c r="D167" s="69">
        <f t="shared" si="2"/>
        <v>0</v>
      </c>
      <c r="E167" s="68">
        <f t="shared" si="3"/>
        <v>0</v>
      </c>
      <c r="F167" s="69">
        <f t="shared" si="4"/>
        <v>0</v>
      </c>
      <c r="G167" s="68">
        <f t="shared" si="5"/>
        <v>0</v>
      </c>
      <c r="H167" s="69">
        <f t="shared" si="6"/>
        <v>0</v>
      </c>
      <c r="I167" s="68">
        <f t="shared" si="7"/>
        <v>0</v>
      </c>
      <c r="J167" s="69">
        <f t="shared" si="8"/>
        <v>0</v>
      </c>
      <c r="K167" s="68">
        <f t="shared" si="9"/>
        <v>0</v>
      </c>
      <c r="L167" s="69">
        <f t="shared" si="10"/>
        <v>0</v>
      </c>
      <c r="M167" s="68">
        <f t="shared" si="11"/>
        <v>0</v>
      </c>
      <c r="N167" s="69">
        <f t="shared" si="12"/>
        <v>0</v>
      </c>
      <c r="O167" s="68">
        <f t="shared" si="13"/>
        <v>0</v>
      </c>
      <c r="P167" s="69">
        <f t="shared" si="14"/>
        <v>0</v>
      </c>
      <c r="Q167" s="68">
        <f t="shared" si="15"/>
        <v>0</v>
      </c>
      <c r="R167" s="69">
        <f t="shared" si="16"/>
        <v>0</v>
      </c>
      <c r="S167" s="68">
        <f t="shared" si="17"/>
        <v>0</v>
      </c>
      <c r="T167" s="69">
        <f t="shared" si="18"/>
        <v>0</v>
      </c>
      <c r="U167" s="65">
        <f t="shared" si="19"/>
        <v>0</v>
      </c>
      <c r="V167" s="58">
        <f t="shared" si="20"/>
        <v>0</v>
      </c>
    </row>
    <row r="168" spans="2:22" ht="13.5" customHeight="1">
      <c r="B168" s="62">
        <f t="shared" si="0"/>
        <v>142</v>
      </c>
      <c r="C168" s="68">
        <f t="shared" si="1"/>
        <v>0</v>
      </c>
      <c r="D168" s="69">
        <f t="shared" si="2"/>
        <v>0</v>
      </c>
      <c r="E168" s="68">
        <f t="shared" si="3"/>
        <v>0</v>
      </c>
      <c r="F168" s="69">
        <f t="shared" si="4"/>
        <v>0</v>
      </c>
      <c r="G168" s="68">
        <f t="shared" si="5"/>
        <v>0</v>
      </c>
      <c r="H168" s="69">
        <f t="shared" si="6"/>
        <v>0</v>
      </c>
      <c r="I168" s="68">
        <f t="shared" si="7"/>
        <v>0</v>
      </c>
      <c r="J168" s="69">
        <f t="shared" si="8"/>
        <v>0</v>
      </c>
      <c r="K168" s="68">
        <f t="shared" si="9"/>
        <v>0</v>
      </c>
      <c r="L168" s="69">
        <f t="shared" si="10"/>
        <v>0</v>
      </c>
      <c r="M168" s="68">
        <f t="shared" si="11"/>
        <v>0</v>
      </c>
      <c r="N168" s="69">
        <f t="shared" si="12"/>
        <v>0</v>
      </c>
      <c r="O168" s="68">
        <f t="shared" si="13"/>
        <v>0</v>
      </c>
      <c r="P168" s="69">
        <f t="shared" si="14"/>
        <v>0</v>
      </c>
      <c r="Q168" s="68">
        <f t="shared" si="15"/>
        <v>0</v>
      </c>
      <c r="R168" s="69">
        <f t="shared" si="16"/>
        <v>0</v>
      </c>
      <c r="S168" s="68">
        <f t="shared" si="17"/>
        <v>0</v>
      </c>
      <c r="T168" s="69">
        <f t="shared" si="18"/>
        <v>0</v>
      </c>
      <c r="U168" s="65">
        <f t="shared" si="19"/>
        <v>0</v>
      </c>
      <c r="V168" s="58">
        <f t="shared" si="20"/>
        <v>0</v>
      </c>
    </row>
    <row r="169" spans="2:22" ht="13.5" customHeight="1">
      <c r="B169" s="62">
        <f t="shared" si="0"/>
        <v>143</v>
      </c>
      <c r="C169" s="68">
        <f t="shared" si="1"/>
        <v>0</v>
      </c>
      <c r="D169" s="69">
        <f t="shared" si="2"/>
        <v>0</v>
      </c>
      <c r="E169" s="68">
        <f t="shared" si="3"/>
        <v>0</v>
      </c>
      <c r="F169" s="69">
        <f t="shared" si="4"/>
        <v>0</v>
      </c>
      <c r="G169" s="68">
        <f t="shared" si="5"/>
        <v>0</v>
      </c>
      <c r="H169" s="69">
        <f t="shared" si="6"/>
        <v>0</v>
      </c>
      <c r="I169" s="68">
        <f t="shared" si="7"/>
        <v>0</v>
      </c>
      <c r="J169" s="69">
        <f t="shared" si="8"/>
        <v>0</v>
      </c>
      <c r="K169" s="68">
        <f t="shared" si="9"/>
        <v>0</v>
      </c>
      <c r="L169" s="69">
        <f t="shared" si="10"/>
        <v>0</v>
      </c>
      <c r="M169" s="68">
        <f t="shared" si="11"/>
        <v>0</v>
      </c>
      <c r="N169" s="69">
        <f t="shared" si="12"/>
        <v>0</v>
      </c>
      <c r="O169" s="68">
        <f t="shared" si="13"/>
        <v>0</v>
      </c>
      <c r="P169" s="69">
        <f t="shared" si="14"/>
        <v>0</v>
      </c>
      <c r="Q169" s="68">
        <f t="shared" si="15"/>
        <v>0</v>
      </c>
      <c r="R169" s="69">
        <f t="shared" si="16"/>
        <v>0</v>
      </c>
      <c r="S169" s="68">
        <f t="shared" si="17"/>
        <v>0</v>
      </c>
      <c r="T169" s="69">
        <f t="shared" si="18"/>
        <v>0</v>
      </c>
      <c r="U169" s="65">
        <f t="shared" si="19"/>
        <v>0</v>
      </c>
      <c r="V169" s="58">
        <f t="shared" si="20"/>
        <v>0</v>
      </c>
    </row>
    <row r="170" spans="2:22" ht="13.5" customHeight="1">
      <c r="B170" s="62">
        <f t="shared" si="0"/>
        <v>144</v>
      </c>
      <c r="C170" s="68">
        <f t="shared" si="1"/>
        <v>0</v>
      </c>
      <c r="D170" s="69">
        <f t="shared" si="2"/>
        <v>0</v>
      </c>
      <c r="E170" s="68">
        <f t="shared" si="3"/>
        <v>0</v>
      </c>
      <c r="F170" s="69">
        <f t="shared" si="4"/>
        <v>0</v>
      </c>
      <c r="G170" s="68">
        <f t="shared" si="5"/>
        <v>0</v>
      </c>
      <c r="H170" s="69">
        <f t="shared" si="6"/>
        <v>0</v>
      </c>
      <c r="I170" s="68">
        <f t="shared" si="7"/>
        <v>0</v>
      </c>
      <c r="J170" s="69">
        <f t="shared" si="8"/>
        <v>0</v>
      </c>
      <c r="K170" s="68">
        <f t="shared" si="9"/>
        <v>0</v>
      </c>
      <c r="L170" s="69">
        <f t="shared" si="10"/>
        <v>0</v>
      </c>
      <c r="M170" s="68">
        <f t="shared" si="11"/>
        <v>0</v>
      </c>
      <c r="N170" s="69">
        <f t="shared" si="12"/>
        <v>0</v>
      </c>
      <c r="O170" s="68">
        <f t="shared" si="13"/>
        <v>0</v>
      </c>
      <c r="P170" s="69">
        <f t="shared" si="14"/>
        <v>0</v>
      </c>
      <c r="Q170" s="68">
        <f t="shared" si="15"/>
        <v>0</v>
      </c>
      <c r="R170" s="69">
        <f t="shared" si="16"/>
        <v>0</v>
      </c>
      <c r="S170" s="68">
        <f t="shared" si="17"/>
        <v>0</v>
      </c>
      <c r="T170" s="69">
        <f t="shared" si="18"/>
        <v>0</v>
      </c>
      <c r="U170" s="65">
        <f t="shared" si="19"/>
        <v>0</v>
      </c>
      <c r="V170" s="58">
        <f t="shared" si="20"/>
        <v>0</v>
      </c>
    </row>
    <row r="171" spans="2:22" ht="13.5" customHeight="1">
      <c r="B171" s="62">
        <f t="shared" si="0"/>
        <v>145</v>
      </c>
      <c r="C171" s="68">
        <f t="shared" si="1"/>
        <v>0</v>
      </c>
      <c r="D171" s="69">
        <f t="shared" si="2"/>
        <v>0</v>
      </c>
      <c r="E171" s="68">
        <f t="shared" si="3"/>
        <v>0</v>
      </c>
      <c r="F171" s="69">
        <f t="shared" si="4"/>
        <v>0</v>
      </c>
      <c r="G171" s="68">
        <f t="shared" si="5"/>
        <v>0</v>
      </c>
      <c r="H171" s="69">
        <f t="shared" si="6"/>
        <v>0</v>
      </c>
      <c r="I171" s="68">
        <f t="shared" si="7"/>
        <v>0</v>
      </c>
      <c r="J171" s="69">
        <f t="shared" si="8"/>
        <v>0</v>
      </c>
      <c r="K171" s="68">
        <f t="shared" si="9"/>
        <v>0</v>
      </c>
      <c r="L171" s="69">
        <f t="shared" si="10"/>
        <v>0</v>
      </c>
      <c r="M171" s="68">
        <f t="shared" si="11"/>
        <v>0</v>
      </c>
      <c r="N171" s="69">
        <f t="shared" si="12"/>
        <v>0</v>
      </c>
      <c r="O171" s="68">
        <f t="shared" si="13"/>
        <v>0</v>
      </c>
      <c r="P171" s="69">
        <f t="shared" si="14"/>
        <v>0</v>
      </c>
      <c r="Q171" s="68">
        <f t="shared" si="15"/>
        <v>0</v>
      </c>
      <c r="R171" s="69">
        <f t="shared" si="16"/>
        <v>0</v>
      </c>
      <c r="S171" s="68">
        <f t="shared" si="17"/>
        <v>0</v>
      </c>
      <c r="T171" s="69">
        <f t="shared" si="18"/>
        <v>0</v>
      </c>
      <c r="U171" s="65">
        <f t="shared" si="19"/>
        <v>0</v>
      </c>
      <c r="V171" s="58">
        <f t="shared" si="20"/>
        <v>0</v>
      </c>
    </row>
    <row r="172" spans="2:22" ht="13.5" customHeight="1">
      <c r="B172" s="62">
        <f t="shared" si="0"/>
        <v>146</v>
      </c>
      <c r="C172" s="68">
        <f t="shared" si="1"/>
        <v>0</v>
      </c>
      <c r="D172" s="69">
        <f t="shared" si="2"/>
        <v>0</v>
      </c>
      <c r="E172" s="68">
        <f t="shared" si="3"/>
        <v>0</v>
      </c>
      <c r="F172" s="69">
        <f t="shared" si="4"/>
        <v>0</v>
      </c>
      <c r="G172" s="68">
        <f t="shared" si="5"/>
        <v>0</v>
      </c>
      <c r="H172" s="69">
        <f t="shared" si="6"/>
        <v>0</v>
      </c>
      <c r="I172" s="68">
        <f t="shared" si="7"/>
        <v>0</v>
      </c>
      <c r="J172" s="69">
        <f t="shared" si="8"/>
        <v>0</v>
      </c>
      <c r="K172" s="68">
        <f t="shared" si="9"/>
        <v>0</v>
      </c>
      <c r="L172" s="69">
        <f t="shared" si="10"/>
        <v>0</v>
      </c>
      <c r="M172" s="68">
        <f t="shared" si="11"/>
        <v>0</v>
      </c>
      <c r="N172" s="69">
        <f t="shared" si="12"/>
        <v>0</v>
      </c>
      <c r="O172" s="68">
        <f t="shared" si="13"/>
        <v>0</v>
      </c>
      <c r="P172" s="69">
        <f t="shared" si="14"/>
        <v>0</v>
      </c>
      <c r="Q172" s="68">
        <f t="shared" si="15"/>
        <v>0</v>
      </c>
      <c r="R172" s="69">
        <f t="shared" si="16"/>
        <v>0</v>
      </c>
      <c r="S172" s="68">
        <f t="shared" si="17"/>
        <v>0</v>
      </c>
      <c r="T172" s="69">
        <f t="shared" si="18"/>
        <v>0</v>
      </c>
      <c r="U172" s="65">
        <f t="shared" si="19"/>
        <v>0</v>
      </c>
      <c r="V172" s="58">
        <f t="shared" si="20"/>
        <v>0</v>
      </c>
    </row>
    <row r="173" spans="2:22" ht="13.5" customHeight="1">
      <c r="B173" s="62">
        <f t="shared" si="0"/>
        <v>147</v>
      </c>
      <c r="C173" s="68">
        <f t="shared" si="1"/>
        <v>0</v>
      </c>
      <c r="D173" s="69">
        <f t="shared" si="2"/>
        <v>0</v>
      </c>
      <c r="E173" s="68">
        <f t="shared" si="3"/>
        <v>0</v>
      </c>
      <c r="F173" s="69">
        <f t="shared" si="4"/>
        <v>0</v>
      </c>
      <c r="G173" s="68">
        <f t="shared" si="5"/>
        <v>0</v>
      </c>
      <c r="H173" s="69">
        <f t="shared" si="6"/>
        <v>0</v>
      </c>
      <c r="I173" s="68">
        <f t="shared" si="7"/>
        <v>0</v>
      </c>
      <c r="J173" s="69">
        <f t="shared" si="8"/>
        <v>0</v>
      </c>
      <c r="K173" s="68">
        <f t="shared" si="9"/>
        <v>0</v>
      </c>
      <c r="L173" s="69">
        <f t="shared" si="10"/>
        <v>0</v>
      </c>
      <c r="M173" s="68">
        <f t="shared" si="11"/>
        <v>0</v>
      </c>
      <c r="N173" s="69">
        <f t="shared" si="12"/>
        <v>0</v>
      </c>
      <c r="O173" s="68">
        <f t="shared" si="13"/>
        <v>0</v>
      </c>
      <c r="P173" s="69">
        <f t="shared" si="14"/>
        <v>0</v>
      </c>
      <c r="Q173" s="68">
        <f t="shared" si="15"/>
        <v>0</v>
      </c>
      <c r="R173" s="69">
        <f t="shared" si="16"/>
        <v>0</v>
      </c>
      <c r="S173" s="68">
        <f t="shared" si="17"/>
        <v>0</v>
      </c>
      <c r="T173" s="69">
        <f t="shared" si="18"/>
        <v>0</v>
      </c>
      <c r="U173" s="65">
        <f t="shared" si="19"/>
        <v>0</v>
      </c>
      <c r="V173" s="58">
        <f t="shared" si="20"/>
        <v>0</v>
      </c>
    </row>
    <row r="174" spans="2:22" ht="13.5" customHeight="1">
      <c r="B174" s="62">
        <f t="shared" si="0"/>
        <v>148</v>
      </c>
      <c r="C174" s="68">
        <f t="shared" si="1"/>
        <v>0</v>
      </c>
      <c r="D174" s="69">
        <f t="shared" si="2"/>
        <v>0</v>
      </c>
      <c r="E174" s="68">
        <f t="shared" si="3"/>
        <v>0</v>
      </c>
      <c r="F174" s="69">
        <f t="shared" si="4"/>
        <v>0</v>
      </c>
      <c r="G174" s="68">
        <f t="shared" si="5"/>
        <v>0</v>
      </c>
      <c r="H174" s="69">
        <f t="shared" si="6"/>
        <v>0</v>
      </c>
      <c r="I174" s="68">
        <f t="shared" si="7"/>
        <v>0</v>
      </c>
      <c r="J174" s="69">
        <f t="shared" si="8"/>
        <v>0</v>
      </c>
      <c r="K174" s="68">
        <f t="shared" si="9"/>
        <v>0</v>
      </c>
      <c r="L174" s="69">
        <f t="shared" si="10"/>
        <v>0</v>
      </c>
      <c r="M174" s="68">
        <f t="shared" si="11"/>
        <v>0</v>
      </c>
      <c r="N174" s="69">
        <f t="shared" si="12"/>
        <v>0</v>
      </c>
      <c r="O174" s="68">
        <f t="shared" si="13"/>
        <v>0</v>
      </c>
      <c r="P174" s="69">
        <f t="shared" si="14"/>
        <v>0</v>
      </c>
      <c r="Q174" s="68">
        <f t="shared" si="15"/>
        <v>0</v>
      </c>
      <c r="R174" s="69">
        <f t="shared" si="16"/>
        <v>0</v>
      </c>
      <c r="S174" s="68">
        <f t="shared" si="17"/>
        <v>0</v>
      </c>
      <c r="T174" s="69">
        <f t="shared" si="18"/>
        <v>0</v>
      </c>
      <c r="U174" s="65">
        <f t="shared" si="19"/>
        <v>0</v>
      </c>
      <c r="V174" s="58">
        <f t="shared" si="20"/>
        <v>0</v>
      </c>
    </row>
    <row r="175" spans="2:22" ht="13.5" customHeight="1">
      <c r="B175" s="62">
        <f t="shared" si="0"/>
        <v>149</v>
      </c>
      <c r="C175" s="68">
        <f t="shared" si="1"/>
        <v>0</v>
      </c>
      <c r="D175" s="69">
        <f t="shared" si="2"/>
        <v>0</v>
      </c>
      <c r="E175" s="68">
        <f t="shared" si="3"/>
        <v>0</v>
      </c>
      <c r="F175" s="69">
        <f t="shared" si="4"/>
        <v>0</v>
      </c>
      <c r="G175" s="68">
        <f t="shared" si="5"/>
        <v>0</v>
      </c>
      <c r="H175" s="69">
        <f t="shared" si="6"/>
        <v>0</v>
      </c>
      <c r="I175" s="68">
        <f t="shared" si="7"/>
        <v>0</v>
      </c>
      <c r="J175" s="69">
        <f t="shared" si="8"/>
        <v>0</v>
      </c>
      <c r="K175" s="68">
        <f t="shared" si="9"/>
        <v>0</v>
      </c>
      <c r="L175" s="69">
        <f t="shared" si="10"/>
        <v>0</v>
      </c>
      <c r="M175" s="68">
        <f t="shared" si="11"/>
        <v>0</v>
      </c>
      <c r="N175" s="69">
        <f t="shared" si="12"/>
        <v>0</v>
      </c>
      <c r="O175" s="68">
        <f t="shared" si="13"/>
        <v>0</v>
      </c>
      <c r="P175" s="69">
        <f t="shared" si="14"/>
        <v>0</v>
      </c>
      <c r="Q175" s="68">
        <f t="shared" si="15"/>
        <v>0</v>
      </c>
      <c r="R175" s="69">
        <f t="shared" si="16"/>
        <v>0</v>
      </c>
      <c r="S175" s="68">
        <f t="shared" si="17"/>
        <v>0</v>
      </c>
      <c r="T175" s="69">
        <f t="shared" si="18"/>
        <v>0</v>
      </c>
      <c r="U175" s="65">
        <f t="shared" si="19"/>
        <v>0</v>
      </c>
      <c r="V175" s="58">
        <f t="shared" si="20"/>
        <v>0</v>
      </c>
    </row>
    <row r="176" spans="2:22" ht="13.5" customHeight="1">
      <c r="B176" s="62">
        <f t="shared" si="0"/>
        <v>150</v>
      </c>
      <c r="C176" s="68">
        <f t="shared" si="1"/>
        <v>0</v>
      </c>
      <c r="D176" s="69">
        <f t="shared" si="2"/>
        <v>0</v>
      </c>
      <c r="E176" s="68">
        <f t="shared" si="3"/>
        <v>0</v>
      </c>
      <c r="F176" s="69">
        <f t="shared" si="4"/>
        <v>0</v>
      </c>
      <c r="G176" s="68">
        <f t="shared" si="5"/>
        <v>0</v>
      </c>
      <c r="H176" s="69">
        <f t="shared" si="6"/>
        <v>0</v>
      </c>
      <c r="I176" s="68">
        <f t="shared" si="7"/>
        <v>0</v>
      </c>
      <c r="J176" s="69">
        <f t="shared" si="8"/>
        <v>0</v>
      </c>
      <c r="K176" s="68">
        <f t="shared" si="9"/>
        <v>0</v>
      </c>
      <c r="L176" s="69">
        <f t="shared" si="10"/>
        <v>0</v>
      </c>
      <c r="M176" s="68">
        <f t="shared" si="11"/>
        <v>0</v>
      </c>
      <c r="N176" s="69">
        <f t="shared" si="12"/>
        <v>0</v>
      </c>
      <c r="O176" s="68">
        <f t="shared" si="13"/>
        <v>0</v>
      </c>
      <c r="P176" s="69">
        <f t="shared" si="14"/>
        <v>0</v>
      </c>
      <c r="Q176" s="68">
        <f t="shared" si="15"/>
        <v>0</v>
      </c>
      <c r="R176" s="69">
        <f t="shared" si="16"/>
        <v>0</v>
      </c>
      <c r="S176" s="68">
        <f t="shared" si="17"/>
        <v>0</v>
      </c>
      <c r="T176" s="69">
        <f t="shared" si="18"/>
        <v>0</v>
      </c>
      <c r="U176" s="65">
        <f t="shared" si="19"/>
        <v>0</v>
      </c>
      <c r="V176" s="58">
        <f t="shared" si="20"/>
        <v>0</v>
      </c>
    </row>
    <row r="177" spans="2:22" ht="13.5" customHeight="1">
      <c r="B177" s="62">
        <f t="shared" si="0"/>
        <v>151</v>
      </c>
      <c r="C177" s="68">
        <f t="shared" si="1"/>
        <v>0</v>
      </c>
      <c r="D177" s="69">
        <f t="shared" si="2"/>
        <v>0</v>
      </c>
      <c r="E177" s="68">
        <f t="shared" si="3"/>
        <v>0</v>
      </c>
      <c r="F177" s="69">
        <f t="shared" si="4"/>
        <v>0</v>
      </c>
      <c r="G177" s="68">
        <f t="shared" si="5"/>
        <v>0</v>
      </c>
      <c r="H177" s="69">
        <f t="shared" si="6"/>
        <v>0</v>
      </c>
      <c r="I177" s="68">
        <f t="shared" si="7"/>
        <v>0</v>
      </c>
      <c r="J177" s="69">
        <f t="shared" si="8"/>
        <v>0</v>
      </c>
      <c r="K177" s="68">
        <f t="shared" si="9"/>
        <v>0</v>
      </c>
      <c r="L177" s="69">
        <f t="shared" si="10"/>
        <v>0</v>
      </c>
      <c r="M177" s="68">
        <f t="shared" si="11"/>
        <v>0</v>
      </c>
      <c r="N177" s="69">
        <f t="shared" si="12"/>
        <v>0</v>
      </c>
      <c r="O177" s="68">
        <f t="shared" si="13"/>
        <v>0</v>
      </c>
      <c r="P177" s="69">
        <f t="shared" si="14"/>
        <v>0</v>
      </c>
      <c r="Q177" s="68">
        <f t="shared" si="15"/>
        <v>0</v>
      </c>
      <c r="R177" s="69">
        <f t="shared" si="16"/>
        <v>0</v>
      </c>
      <c r="S177" s="68">
        <f t="shared" si="17"/>
        <v>0</v>
      </c>
      <c r="T177" s="69">
        <f t="shared" si="18"/>
        <v>0</v>
      </c>
      <c r="U177" s="65">
        <f t="shared" si="19"/>
        <v>0</v>
      </c>
      <c r="V177" s="58">
        <f t="shared" si="20"/>
        <v>0</v>
      </c>
    </row>
    <row r="178" spans="2:22" ht="13.5" customHeight="1">
      <c r="B178" s="62">
        <f t="shared" si="0"/>
        <v>152</v>
      </c>
      <c r="C178" s="68">
        <f t="shared" si="1"/>
        <v>0</v>
      </c>
      <c r="D178" s="69">
        <f t="shared" si="2"/>
        <v>0</v>
      </c>
      <c r="E178" s="68">
        <f t="shared" si="3"/>
        <v>0</v>
      </c>
      <c r="F178" s="69">
        <f t="shared" si="4"/>
        <v>0</v>
      </c>
      <c r="G178" s="68">
        <f t="shared" si="5"/>
        <v>0</v>
      </c>
      <c r="H178" s="69">
        <f t="shared" si="6"/>
        <v>0</v>
      </c>
      <c r="I178" s="68">
        <f t="shared" si="7"/>
        <v>0</v>
      </c>
      <c r="J178" s="69">
        <f t="shared" si="8"/>
        <v>0</v>
      </c>
      <c r="K178" s="68">
        <f t="shared" si="9"/>
        <v>0</v>
      </c>
      <c r="L178" s="69">
        <f t="shared" si="10"/>
        <v>0</v>
      </c>
      <c r="M178" s="68">
        <f t="shared" si="11"/>
        <v>0</v>
      </c>
      <c r="N178" s="69">
        <f t="shared" si="12"/>
        <v>0</v>
      </c>
      <c r="O178" s="68">
        <f t="shared" si="13"/>
        <v>0</v>
      </c>
      <c r="P178" s="69">
        <f t="shared" si="14"/>
        <v>0</v>
      </c>
      <c r="Q178" s="68">
        <f t="shared" si="15"/>
        <v>0</v>
      </c>
      <c r="R178" s="69">
        <f t="shared" si="16"/>
        <v>0</v>
      </c>
      <c r="S178" s="68">
        <f t="shared" si="17"/>
        <v>0</v>
      </c>
      <c r="T178" s="69">
        <f t="shared" si="18"/>
        <v>0</v>
      </c>
      <c r="U178" s="65">
        <f t="shared" si="19"/>
        <v>0</v>
      </c>
      <c r="V178" s="58">
        <f t="shared" si="20"/>
        <v>0</v>
      </c>
    </row>
    <row r="179" spans="2:22" ht="13.5" customHeight="1">
      <c r="B179" s="62">
        <f t="shared" si="0"/>
        <v>153</v>
      </c>
      <c r="C179" s="68">
        <f t="shared" si="1"/>
        <v>0</v>
      </c>
      <c r="D179" s="69">
        <f t="shared" si="2"/>
        <v>0</v>
      </c>
      <c r="E179" s="68">
        <f t="shared" si="3"/>
        <v>0</v>
      </c>
      <c r="F179" s="69">
        <f t="shared" si="4"/>
        <v>0</v>
      </c>
      <c r="G179" s="68">
        <f t="shared" si="5"/>
        <v>0</v>
      </c>
      <c r="H179" s="69">
        <f t="shared" si="6"/>
        <v>0</v>
      </c>
      <c r="I179" s="68">
        <f t="shared" si="7"/>
        <v>0</v>
      </c>
      <c r="J179" s="69">
        <f t="shared" si="8"/>
        <v>0</v>
      </c>
      <c r="K179" s="68">
        <f t="shared" si="9"/>
        <v>0</v>
      </c>
      <c r="L179" s="69">
        <f t="shared" si="10"/>
        <v>0</v>
      </c>
      <c r="M179" s="68">
        <f t="shared" si="11"/>
        <v>0</v>
      </c>
      <c r="N179" s="69">
        <f t="shared" si="12"/>
        <v>0</v>
      </c>
      <c r="O179" s="68">
        <f t="shared" si="13"/>
        <v>0</v>
      </c>
      <c r="P179" s="69">
        <f t="shared" si="14"/>
        <v>0</v>
      </c>
      <c r="Q179" s="68">
        <f t="shared" si="15"/>
        <v>0</v>
      </c>
      <c r="R179" s="69">
        <f t="shared" si="16"/>
        <v>0</v>
      </c>
      <c r="S179" s="68">
        <f t="shared" si="17"/>
        <v>0</v>
      </c>
      <c r="T179" s="69">
        <f t="shared" si="18"/>
        <v>0</v>
      </c>
      <c r="U179" s="65">
        <f t="shared" si="19"/>
        <v>0</v>
      </c>
      <c r="V179" s="58">
        <f t="shared" si="20"/>
        <v>0</v>
      </c>
    </row>
    <row r="180" spans="2:22" ht="13.5" customHeight="1">
      <c r="B180" s="62">
        <f t="shared" si="0"/>
        <v>154</v>
      </c>
      <c r="C180" s="68">
        <f t="shared" si="1"/>
        <v>0</v>
      </c>
      <c r="D180" s="69">
        <f t="shared" si="2"/>
        <v>0</v>
      </c>
      <c r="E180" s="68">
        <f t="shared" si="3"/>
        <v>0</v>
      </c>
      <c r="F180" s="69">
        <f t="shared" si="4"/>
        <v>0</v>
      </c>
      <c r="G180" s="68">
        <f t="shared" si="5"/>
        <v>0</v>
      </c>
      <c r="H180" s="69">
        <f t="shared" si="6"/>
        <v>0</v>
      </c>
      <c r="I180" s="68">
        <f t="shared" si="7"/>
        <v>0</v>
      </c>
      <c r="J180" s="69">
        <f t="shared" si="8"/>
        <v>0</v>
      </c>
      <c r="K180" s="68">
        <f t="shared" si="9"/>
        <v>0</v>
      </c>
      <c r="L180" s="69">
        <f t="shared" si="10"/>
        <v>0</v>
      </c>
      <c r="M180" s="68">
        <f t="shared" si="11"/>
        <v>0</v>
      </c>
      <c r="N180" s="69">
        <f t="shared" si="12"/>
        <v>0</v>
      </c>
      <c r="O180" s="68">
        <f t="shared" si="13"/>
        <v>0</v>
      </c>
      <c r="P180" s="69">
        <f t="shared" si="14"/>
        <v>0</v>
      </c>
      <c r="Q180" s="68">
        <f t="shared" si="15"/>
        <v>0</v>
      </c>
      <c r="R180" s="69">
        <f t="shared" si="16"/>
        <v>0</v>
      </c>
      <c r="S180" s="68">
        <f t="shared" si="17"/>
        <v>0</v>
      </c>
      <c r="T180" s="69">
        <f t="shared" si="18"/>
        <v>0</v>
      </c>
      <c r="U180" s="65">
        <f t="shared" si="19"/>
        <v>0</v>
      </c>
      <c r="V180" s="58">
        <f t="shared" si="20"/>
        <v>0</v>
      </c>
    </row>
    <row r="181" spans="2:22" ht="13.5" customHeight="1">
      <c r="B181" s="62">
        <f t="shared" si="0"/>
        <v>155</v>
      </c>
      <c r="C181" s="68">
        <f t="shared" si="1"/>
        <v>0</v>
      </c>
      <c r="D181" s="69">
        <f t="shared" si="2"/>
        <v>0</v>
      </c>
      <c r="E181" s="68">
        <f t="shared" si="3"/>
        <v>0</v>
      </c>
      <c r="F181" s="69">
        <f t="shared" si="4"/>
        <v>0</v>
      </c>
      <c r="G181" s="68">
        <f t="shared" si="5"/>
        <v>0</v>
      </c>
      <c r="H181" s="69">
        <f t="shared" si="6"/>
        <v>0</v>
      </c>
      <c r="I181" s="68">
        <f t="shared" si="7"/>
        <v>0</v>
      </c>
      <c r="J181" s="69">
        <f t="shared" si="8"/>
        <v>0</v>
      </c>
      <c r="K181" s="68">
        <f t="shared" si="9"/>
        <v>0</v>
      </c>
      <c r="L181" s="69">
        <f t="shared" si="10"/>
        <v>0</v>
      </c>
      <c r="M181" s="68">
        <f t="shared" si="11"/>
        <v>0</v>
      </c>
      <c r="N181" s="69">
        <f t="shared" si="12"/>
        <v>0</v>
      </c>
      <c r="O181" s="68">
        <f t="shared" si="13"/>
        <v>0</v>
      </c>
      <c r="P181" s="69">
        <f t="shared" si="14"/>
        <v>0</v>
      </c>
      <c r="Q181" s="68">
        <f t="shared" si="15"/>
        <v>0</v>
      </c>
      <c r="R181" s="69">
        <f t="shared" si="16"/>
        <v>0</v>
      </c>
      <c r="S181" s="68">
        <f t="shared" si="17"/>
        <v>0</v>
      </c>
      <c r="T181" s="69">
        <f t="shared" si="18"/>
        <v>0</v>
      </c>
      <c r="U181" s="65">
        <f t="shared" si="19"/>
        <v>0</v>
      </c>
      <c r="V181" s="58">
        <f t="shared" si="20"/>
        <v>0</v>
      </c>
    </row>
    <row r="182" spans="2:22" ht="13.5" customHeight="1">
      <c r="B182" s="62">
        <f t="shared" si="0"/>
        <v>156</v>
      </c>
      <c r="C182" s="68">
        <f t="shared" si="1"/>
        <v>0</v>
      </c>
      <c r="D182" s="69">
        <f t="shared" si="2"/>
        <v>0</v>
      </c>
      <c r="E182" s="68">
        <f t="shared" si="3"/>
        <v>0</v>
      </c>
      <c r="F182" s="69">
        <f t="shared" si="4"/>
        <v>0</v>
      </c>
      <c r="G182" s="68">
        <f t="shared" si="5"/>
        <v>0</v>
      </c>
      <c r="H182" s="69">
        <f t="shared" si="6"/>
        <v>0</v>
      </c>
      <c r="I182" s="68">
        <f t="shared" si="7"/>
        <v>0</v>
      </c>
      <c r="J182" s="69">
        <f t="shared" si="8"/>
        <v>0</v>
      </c>
      <c r="K182" s="68">
        <f t="shared" si="9"/>
        <v>0</v>
      </c>
      <c r="L182" s="69">
        <f t="shared" si="10"/>
        <v>0</v>
      </c>
      <c r="M182" s="68">
        <f t="shared" si="11"/>
        <v>0</v>
      </c>
      <c r="N182" s="69">
        <f t="shared" si="12"/>
        <v>0</v>
      </c>
      <c r="O182" s="68">
        <f t="shared" si="13"/>
        <v>0</v>
      </c>
      <c r="P182" s="69">
        <f t="shared" si="14"/>
        <v>0</v>
      </c>
      <c r="Q182" s="68">
        <f t="shared" si="15"/>
        <v>0</v>
      </c>
      <c r="R182" s="69">
        <f t="shared" si="16"/>
        <v>0</v>
      </c>
      <c r="S182" s="68">
        <f t="shared" si="17"/>
        <v>0</v>
      </c>
      <c r="T182" s="69">
        <f t="shared" si="18"/>
        <v>0</v>
      </c>
      <c r="U182" s="65">
        <f t="shared" si="19"/>
        <v>0</v>
      </c>
      <c r="V182" s="58">
        <f t="shared" si="20"/>
        <v>0</v>
      </c>
    </row>
    <row r="183" spans="2:22" ht="13.5" customHeight="1">
      <c r="B183" s="62">
        <f t="shared" si="0"/>
        <v>157</v>
      </c>
      <c r="C183" s="68">
        <f t="shared" si="1"/>
        <v>0</v>
      </c>
      <c r="D183" s="69">
        <f t="shared" si="2"/>
        <v>0</v>
      </c>
      <c r="E183" s="68">
        <f t="shared" si="3"/>
        <v>0</v>
      </c>
      <c r="F183" s="69">
        <f t="shared" si="4"/>
        <v>0</v>
      </c>
      <c r="G183" s="68">
        <f t="shared" si="5"/>
        <v>0</v>
      </c>
      <c r="H183" s="69">
        <f t="shared" si="6"/>
        <v>0</v>
      </c>
      <c r="I183" s="68">
        <f t="shared" si="7"/>
        <v>0</v>
      </c>
      <c r="J183" s="69">
        <f t="shared" si="8"/>
        <v>0</v>
      </c>
      <c r="K183" s="68">
        <f t="shared" si="9"/>
        <v>0</v>
      </c>
      <c r="L183" s="69">
        <f t="shared" si="10"/>
        <v>0</v>
      </c>
      <c r="M183" s="68">
        <f t="shared" si="11"/>
        <v>0</v>
      </c>
      <c r="N183" s="69">
        <f t="shared" si="12"/>
        <v>0</v>
      </c>
      <c r="O183" s="68">
        <f t="shared" si="13"/>
        <v>0</v>
      </c>
      <c r="P183" s="69">
        <f t="shared" si="14"/>
        <v>0</v>
      </c>
      <c r="Q183" s="68">
        <f t="shared" si="15"/>
        <v>0</v>
      </c>
      <c r="R183" s="69">
        <f t="shared" si="16"/>
        <v>0</v>
      </c>
      <c r="S183" s="68">
        <f t="shared" si="17"/>
        <v>0</v>
      </c>
      <c r="T183" s="69">
        <f t="shared" si="18"/>
        <v>0</v>
      </c>
      <c r="U183" s="65">
        <f t="shared" si="19"/>
        <v>0</v>
      </c>
      <c r="V183" s="58">
        <f t="shared" si="20"/>
        <v>0</v>
      </c>
    </row>
    <row r="184" spans="2:22" ht="13.5" customHeight="1">
      <c r="B184" s="62">
        <f t="shared" si="0"/>
        <v>158</v>
      </c>
      <c r="C184" s="68">
        <f t="shared" si="1"/>
        <v>0</v>
      </c>
      <c r="D184" s="69">
        <f t="shared" si="2"/>
        <v>0</v>
      </c>
      <c r="E184" s="68">
        <f t="shared" si="3"/>
        <v>0</v>
      </c>
      <c r="F184" s="69">
        <f t="shared" si="4"/>
        <v>0</v>
      </c>
      <c r="G184" s="68">
        <f t="shared" si="5"/>
        <v>0</v>
      </c>
      <c r="H184" s="69">
        <f t="shared" si="6"/>
        <v>0</v>
      </c>
      <c r="I184" s="68">
        <f t="shared" si="7"/>
        <v>0</v>
      </c>
      <c r="J184" s="69">
        <f t="shared" si="8"/>
        <v>0</v>
      </c>
      <c r="K184" s="68">
        <f t="shared" si="9"/>
        <v>0</v>
      </c>
      <c r="L184" s="69">
        <f t="shared" si="10"/>
        <v>0</v>
      </c>
      <c r="M184" s="68">
        <f t="shared" si="11"/>
        <v>0</v>
      </c>
      <c r="N184" s="69">
        <f t="shared" si="12"/>
        <v>0</v>
      </c>
      <c r="O184" s="68">
        <f t="shared" si="13"/>
        <v>0</v>
      </c>
      <c r="P184" s="69">
        <f t="shared" si="14"/>
        <v>0</v>
      </c>
      <c r="Q184" s="68">
        <f t="shared" si="15"/>
        <v>0</v>
      </c>
      <c r="R184" s="69">
        <f t="shared" si="16"/>
        <v>0</v>
      </c>
      <c r="S184" s="68">
        <f t="shared" si="17"/>
        <v>0</v>
      </c>
      <c r="T184" s="69">
        <f t="shared" si="18"/>
        <v>0</v>
      </c>
      <c r="U184" s="65">
        <f t="shared" si="19"/>
        <v>0</v>
      </c>
      <c r="V184" s="58">
        <f t="shared" si="20"/>
        <v>0</v>
      </c>
    </row>
    <row r="185" spans="2:22" ht="13.5" customHeight="1">
      <c r="B185" s="62">
        <f t="shared" si="0"/>
        <v>159</v>
      </c>
      <c r="C185" s="68">
        <f t="shared" si="1"/>
        <v>0</v>
      </c>
      <c r="D185" s="69">
        <f t="shared" si="2"/>
        <v>0</v>
      </c>
      <c r="E185" s="68">
        <f t="shared" si="3"/>
        <v>0</v>
      </c>
      <c r="F185" s="69">
        <f t="shared" si="4"/>
        <v>0</v>
      </c>
      <c r="G185" s="68">
        <f t="shared" si="5"/>
        <v>0</v>
      </c>
      <c r="H185" s="69">
        <f t="shared" si="6"/>
        <v>0</v>
      </c>
      <c r="I185" s="68">
        <f t="shared" si="7"/>
        <v>0</v>
      </c>
      <c r="J185" s="69">
        <f t="shared" si="8"/>
        <v>0</v>
      </c>
      <c r="K185" s="68">
        <f t="shared" si="9"/>
        <v>0</v>
      </c>
      <c r="L185" s="69">
        <f t="shared" si="10"/>
        <v>0</v>
      </c>
      <c r="M185" s="68">
        <f t="shared" si="11"/>
        <v>0</v>
      </c>
      <c r="N185" s="69">
        <f t="shared" si="12"/>
        <v>0</v>
      </c>
      <c r="O185" s="68">
        <f t="shared" si="13"/>
        <v>0</v>
      </c>
      <c r="P185" s="69">
        <f t="shared" si="14"/>
        <v>0</v>
      </c>
      <c r="Q185" s="68">
        <f t="shared" si="15"/>
        <v>0</v>
      </c>
      <c r="R185" s="69">
        <f t="shared" si="16"/>
        <v>0</v>
      </c>
      <c r="S185" s="68">
        <f t="shared" si="17"/>
        <v>0</v>
      </c>
      <c r="T185" s="69">
        <f t="shared" si="18"/>
        <v>0</v>
      </c>
      <c r="U185" s="65">
        <f t="shared" si="19"/>
        <v>0</v>
      </c>
      <c r="V185" s="58">
        <f t="shared" si="20"/>
        <v>0</v>
      </c>
    </row>
    <row r="186" spans="2:22" ht="13.5" customHeight="1">
      <c r="B186" s="62">
        <f t="shared" si="0"/>
        <v>160</v>
      </c>
      <c r="C186" s="68">
        <f t="shared" si="1"/>
        <v>0</v>
      </c>
      <c r="D186" s="69">
        <f t="shared" si="2"/>
        <v>0</v>
      </c>
      <c r="E186" s="68">
        <f t="shared" si="3"/>
        <v>0</v>
      </c>
      <c r="F186" s="69">
        <f t="shared" si="4"/>
        <v>0</v>
      </c>
      <c r="G186" s="68">
        <f t="shared" si="5"/>
        <v>0</v>
      </c>
      <c r="H186" s="69">
        <f t="shared" si="6"/>
        <v>0</v>
      </c>
      <c r="I186" s="68">
        <f t="shared" si="7"/>
        <v>0</v>
      </c>
      <c r="J186" s="69">
        <f t="shared" si="8"/>
        <v>0</v>
      </c>
      <c r="K186" s="68">
        <f t="shared" si="9"/>
        <v>0</v>
      </c>
      <c r="L186" s="69">
        <f t="shared" si="10"/>
        <v>0</v>
      </c>
      <c r="M186" s="68">
        <f t="shared" si="11"/>
        <v>0</v>
      </c>
      <c r="N186" s="69">
        <f t="shared" si="12"/>
        <v>0</v>
      </c>
      <c r="O186" s="68">
        <f t="shared" si="13"/>
        <v>0</v>
      </c>
      <c r="P186" s="69">
        <f t="shared" si="14"/>
        <v>0</v>
      </c>
      <c r="Q186" s="68">
        <f t="shared" si="15"/>
        <v>0</v>
      </c>
      <c r="R186" s="69">
        <f t="shared" si="16"/>
        <v>0</v>
      </c>
      <c r="S186" s="68">
        <f t="shared" si="17"/>
        <v>0</v>
      </c>
      <c r="T186" s="69">
        <f t="shared" si="18"/>
        <v>0</v>
      </c>
      <c r="U186" s="65">
        <f t="shared" si="19"/>
        <v>0</v>
      </c>
      <c r="V186" s="58">
        <f t="shared" si="20"/>
        <v>0</v>
      </c>
    </row>
    <row r="187" spans="2:22" ht="13.5" customHeight="1">
      <c r="B187" s="62">
        <f t="shared" si="0"/>
        <v>161</v>
      </c>
      <c r="C187" s="68">
        <f t="shared" si="1"/>
        <v>0</v>
      </c>
      <c r="D187" s="69">
        <f t="shared" si="2"/>
        <v>0</v>
      </c>
      <c r="E187" s="68">
        <f t="shared" si="3"/>
        <v>0</v>
      </c>
      <c r="F187" s="69">
        <f t="shared" si="4"/>
        <v>0</v>
      </c>
      <c r="G187" s="68">
        <f t="shared" si="5"/>
        <v>0</v>
      </c>
      <c r="H187" s="69">
        <f t="shared" si="6"/>
        <v>0</v>
      </c>
      <c r="I187" s="68">
        <f t="shared" si="7"/>
        <v>0</v>
      </c>
      <c r="J187" s="69">
        <f t="shared" si="8"/>
        <v>0</v>
      </c>
      <c r="K187" s="68">
        <f t="shared" si="9"/>
        <v>0</v>
      </c>
      <c r="L187" s="69">
        <f t="shared" si="10"/>
        <v>0</v>
      </c>
      <c r="M187" s="68">
        <f t="shared" si="11"/>
        <v>0</v>
      </c>
      <c r="N187" s="69">
        <f t="shared" si="12"/>
        <v>0</v>
      </c>
      <c r="O187" s="68">
        <f t="shared" si="13"/>
        <v>0</v>
      </c>
      <c r="P187" s="69">
        <f t="shared" si="14"/>
        <v>0</v>
      </c>
      <c r="Q187" s="68">
        <f t="shared" si="15"/>
        <v>0</v>
      </c>
      <c r="R187" s="69">
        <f t="shared" si="16"/>
        <v>0</v>
      </c>
      <c r="S187" s="68">
        <f t="shared" si="17"/>
        <v>0</v>
      </c>
      <c r="T187" s="69">
        <f t="shared" si="18"/>
        <v>0</v>
      </c>
      <c r="U187" s="65">
        <f t="shared" si="19"/>
        <v>0</v>
      </c>
      <c r="V187" s="58">
        <f t="shared" si="20"/>
        <v>0</v>
      </c>
    </row>
    <row r="188" spans="2:22" ht="13.5" customHeight="1">
      <c r="B188" s="62">
        <f t="shared" si="0"/>
        <v>162</v>
      </c>
      <c r="C188" s="68">
        <f t="shared" si="1"/>
        <v>0</v>
      </c>
      <c r="D188" s="69">
        <f t="shared" si="2"/>
        <v>0</v>
      </c>
      <c r="E188" s="68">
        <f t="shared" si="3"/>
        <v>0</v>
      </c>
      <c r="F188" s="69">
        <f t="shared" si="4"/>
        <v>0</v>
      </c>
      <c r="G188" s="68">
        <f t="shared" si="5"/>
        <v>0</v>
      </c>
      <c r="H188" s="69">
        <f t="shared" si="6"/>
        <v>0</v>
      </c>
      <c r="I188" s="68">
        <f t="shared" si="7"/>
        <v>0</v>
      </c>
      <c r="J188" s="69">
        <f t="shared" si="8"/>
        <v>0</v>
      </c>
      <c r="K188" s="68">
        <f t="shared" si="9"/>
        <v>0</v>
      </c>
      <c r="L188" s="69">
        <f t="shared" si="10"/>
        <v>0</v>
      </c>
      <c r="M188" s="68">
        <f t="shared" si="11"/>
        <v>0</v>
      </c>
      <c r="N188" s="69">
        <f t="shared" si="12"/>
        <v>0</v>
      </c>
      <c r="O188" s="68">
        <f t="shared" si="13"/>
        <v>0</v>
      </c>
      <c r="P188" s="69">
        <f t="shared" si="14"/>
        <v>0</v>
      </c>
      <c r="Q188" s="68">
        <f t="shared" si="15"/>
        <v>0</v>
      </c>
      <c r="R188" s="69">
        <f t="shared" si="16"/>
        <v>0</v>
      </c>
      <c r="S188" s="68">
        <f t="shared" si="17"/>
        <v>0</v>
      </c>
      <c r="T188" s="69">
        <f t="shared" si="18"/>
        <v>0</v>
      </c>
      <c r="U188" s="65">
        <f t="shared" si="19"/>
        <v>0</v>
      </c>
      <c r="V188" s="58">
        <f t="shared" si="20"/>
        <v>0</v>
      </c>
    </row>
    <row r="189" spans="2:22" ht="13.5" customHeight="1">
      <c r="B189" s="62">
        <f t="shared" si="0"/>
        <v>163</v>
      </c>
      <c r="C189" s="68">
        <f t="shared" si="1"/>
        <v>0</v>
      </c>
      <c r="D189" s="69">
        <f t="shared" si="2"/>
        <v>0</v>
      </c>
      <c r="E189" s="68">
        <f t="shared" si="3"/>
        <v>0</v>
      </c>
      <c r="F189" s="69">
        <f t="shared" si="4"/>
        <v>0</v>
      </c>
      <c r="G189" s="68">
        <f t="shared" si="5"/>
        <v>0</v>
      </c>
      <c r="H189" s="69">
        <f t="shared" si="6"/>
        <v>0</v>
      </c>
      <c r="I189" s="68">
        <f t="shared" si="7"/>
        <v>0</v>
      </c>
      <c r="J189" s="69">
        <f t="shared" si="8"/>
        <v>0</v>
      </c>
      <c r="K189" s="68">
        <f t="shared" si="9"/>
        <v>0</v>
      </c>
      <c r="L189" s="69">
        <f t="shared" si="10"/>
        <v>0</v>
      </c>
      <c r="M189" s="68">
        <f t="shared" si="11"/>
        <v>0</v>
      </c>
      <c r="N189" s="69">
        <f t="shared" si="12"/>
        <v>0</v>
      </c>
      <c r="O189" s="68">
        <f t="shared" si="13"/>
        <v>0</v>
      </c>
      <c r="P189" s="69">
        <f t="shared" si="14"/>
        <v>0</v>
      </c>
      <c r="Q189" s="68">
        <f t="shared" si="15"/>
        <v>0</v>
      </c>
      <c r="R189" s="69">
        <f t="shared" si="16"/>
        <v>0</v>
      </c>
      <c r="S189" s="68">
        <f t="shared" si="17"/>
        <v>0</v>
      </c>
      <c r="T189" s="69">
        <f t="shared" si="18"/>
        <v>0</v>
      </c>
      <c r="U189" s="65">
        <f t="shared" si="19"/>
        <v>0</v>
      </c>
      <c r="V189" s="58">
        <f t="shared" si="20"/>
        <v>0</v>
      </c>
    </row>
    <row r="190" spans="2:22" ht="13.5" customHeight="1">
      <c r="B190" s="62">
        <f t="shared" si="0"/>
        <v>164</v>
      </c>
      <c r="C190" s="68">
        <f t="shared" si="1"/>
        <v>0</v>
      </c>
      <c r="D190" s="69">
        <f t="shared" si="2"/>
        <v>0</v>
      </c>
      <c r="E190" s="68">
        <f t="shared" si="3"/>
        <v>0</v>
      </c>
      <c r="F190" s="69">
        <f t="shared" si="4"/>
        <v>0</v>
      </c>
      <c r="G190" s="68">
        <f t="shared" si="5"/>
        <v>0</v>
      </c>
      <c r="H190" s="69">
        <f t="shared" si="6"/>
        <v>0</v>
      </c>
      <c r="I190" s="68">
        <f t="shared" si="7"/>
        <v>0</v>
      </c>
      <c r="J190" s="69">
        <f t="shared" si="8"/>
        <v>0</v>
      </c>
      <c r="K190" s="68">
        <f t="shared" si="9"/>
        <v>0</v>
      </c>
      <c r="L190" s="69">
        <f t="shared" si="10"/>
        <v>0</v>
      </c>
      <c r="M190" s="68">
        <f t="shared" si="11"/>
        <v>0</v>
      </c>
      <c r="N190" s="69">
        <f t="shared" si="12"/>
        <v>0</v>
      </c>
      <c r="O190" s="68">
        <f t="shared" si="13"/>
        <v>0</v>
      </c>
      <c r="P190" s="69">
        <f t="shared" si="14"/>
        <v>0</v>
      </c>
      <c r="Q190" s="68">
        <f t="shared" si="15"/>
        <v>0</v>
      </c>
      <c r="R190" s="69">
        <f t="shared" si="16"/>
        <v>0</v>
      </c>
      <c r="S190" s="68">
        <f t="shared" si="17"/>
        <v>0</v>
      </c>
      <c r="T190" s="69">
        <f t="shared" si="18"/>
        <v>0</v>
      </c>
      <c r="U190" s="65">
        <f t="shared" si="19"/>
        <v>0</v>
      </c>
      <c r="V190" s="58">
        <f t="shared" si="20"/>
        <v>0</v>
      </c>
    </row>
    <row r="191" spans="2:22" ht="13.5" customHeight="1">
      <c r="B191" s="62">
        <f t="shared" si="0"/>
        <v>165</v>
      </c>
      <c r="C191" s="68">
        <f t="shared" si="1"/>
        <v>0</v>
      </c>
      <c r="D191" s="69">
        <f t="shared" si="2"/>
        <v>0</v>
      </c>
      <c r="E191" s="68">
        <f t="shared" si="3"/>
        <v>0</v>
      </c>
      <c r="F191" s="69">
        <f t="shared" si="4"/>
        <v>0</v>
      </c>
      <c r="G191" s="68">
        <f t="shared" si="5"/>
        <v>0</v>
      </c>
      <c r="H191" s="69">
        <f t="shared" si="6"/>
        <v>0</v>
      </c>
      <c r="I191" s="68">
        <f t="shared" si="7"/>
        <v>0</v>
      </c>
      <c r="J191" s="69">
        <f t="shared" si="8"/>
        <v>0</v>
      </c>
      <c r="K191" s="68">
        <f t="shared" si="9"/>
        <v>0</v>
      </c>
      <c r="L191" s="69">
        <f t="shared" si="10"/>
        <v>0</v>
      </c>
      <c r="M191" s="68">
        <f t="shared" si="11"/>
        <v>0</v>
      </c>
      <c r="N191" s="69">
        <f t="shared" si="12"/>
        <v>0</v>
      </c>
      <c r="O191" s="68">
        <f t="shared" si="13"/>
        <v>0</v>
      </c>
      <c r="P191" s="69">
        <f t="shared" si="14"/>
        <v>0</v>
      </c>
      <c r="Q191" s="68">
        <f t="shared" si="15"/>
        <v>0</v>
      </c>
      <c r="R191" s="69">
        <f t="shared" si="16"/>
        <v>0</v>
      </c>
      <c r="S191" s="68">
        <f t="shared" si="17"/>
        <v>0</v>
      </c>
      <c r="T191" s="69">
        <f t="shared" si="18"/>
        <v>0</v>
      </c>
      <c r="U191" s="65">
        <f t="shared" si="19"/>
        <v>0</v>
      </c>
      <c r="V191" s="58">
        <f t="shared" si="20"/>
        <v>0</v>
      </c>
    </row>
    <row r="192" spans="2:22" ht="13.5" customHeight="1">
      <c r="B192" s="62">
        <f t="shared" si="0"/>
        <v>166</v>
      </c>
      <c r="C192" s="68">
        <f t="shared" si="1"/>
        <v>0</v>
      </c>
      <c r="D192" s="69">
        <f t="shared" si="2"/>
        <v>0</v>
      </c>
      <c r="E192" s="68">
        <f t="shared" si="3"/>
        <v>0</v>
      </c>
      <c r="F192" s="69">
        <f t="shared" si="4"/>
        <v>0</v>
      </c>
      <c r="G192" s="68">
        <f t="shared" si="5"/>
        <v>0</v>
      </c>
      <c r="H192" s="69">
        <f t="shared" si="6"/>
        <v>0</v>
      </c>
      <c r="I192" s="68">
        <f t="shared" si="7"/>
        <v>0</v>
      </c>
      <c r="J192" s="69">
        <f t="shared" si="8"/>
        <v>0</v>
      </c>
      <c r="K192" s="68">
        <f t="shared" si="9"/>
        <v>0</v>
      </c>
      <c r="L192" s="69">
        <f t="shared" si="10"/>
        <v>0</v>
      </c>
      <c r="M192" s="68">
        <f t="shared" si="11"/>
        <v>0</v>
      </c>
      <c r="N192" s="69">
        <f t="shared" si="12"/>
        <v>0</v>
      </c>
      <c r="O192" s="68">
        <f t="shared" si="13"/>
        <v>0</v>
      </c>
      <c r="P192" s="69">
        <f t="shared" si="14"/>
        <v>0</v>
      </c>
      <c r="Q192" s="68">
        <f t="shared" si="15"/>
        <v>0</v>
      </c>
      <c r="R192" s="69">
        <f t="shared" si="16"/>
        <v>0</v>
      </c>
      <c r="S192" s="68">
        <f t="shared" si="17"/>
        <v>0</v>
      </c>
      <c r="T192" s="69">
        <f t="shared" si="18"/>
        <v>0</v>
      </c>
      <c r="U192" s="65">
        <f t="shared" si="19"/>
        <v>0</v>
      </c>
      <c r="V192" s="58">
        <f t="shared" si="20"/>
        <v>0</v>
      </c>
    </row>
    <row r="193" spans="2:22" ht="13.5" customHeight="1">
      <c r="B193" s="62">
        <f t="shared" si="0"/>
        <v>167</v>
      </c>
      <c r="C193" s="68">
        <f t="shared" si="1"/>
        <v>0</v>
      </c>
      <c r="D193" s="69">
        <f t="shared" si="2"/>
        <v>0</v>
      </c>
      <c r="E193" s="68">
        <f t="shared" si="3"/>
        <v>0</v>
      </c>
      <c r="F193" s="69">
        <f t="shared" si="4"/>
        <v>0</v>
      </c>
      <c r="G193" s="68">
        <f t="shared" si="5"/>
        <v>0</v>
      </c>
      <c r="H193" s="69">
        <f t="shared" si="6"/>
        <v>0</v>
      </c>
      <c r="I193" s="68">
        <f t="shared" si="7"/>
        <v>0</v>
      </c>
      <c r="J193" s="69">
        <f t="shared" si="8"/>
        <v>0</v>
      </c>
      <c r="K193" s="68">
        <f t="shared" si="9"/>
        <v>0</v>
      </c>
      <c r="L193" s="69">
        <f t="shared" si="10"/>
        <v>0</v>
      </c>
      <c r="M193" s="68">
        <f t="shared" si="11"/>
        <v>0</v>
      </c>
      <c r="N193" s="69">
        <f t="shared" si="12"/>
        <v>0</v>
      </c>
      <c r="O193" s="68">
        <f t="shared" si="13"/>
        <v>0</v>
      </c>
      <c r="P193" s="69">
        <f t="shared" si="14"/>
        <v>0</v>
      </c>
      <c r="Q193" s="68">
        <f t="shared" si="15"/>
        <v>0</v>
      </c>
      <c r="R193" s="69">
        <f t="shared" si="16"/>
        <v>0</v>
      </c>
      <c r="S193" s="68">
        <f t="shared" si="17"/>
        <v>0</v>
      </c>
      <c r="T193" s="69">
        <f t="shared" si="18"/>
        <v>0</v>
      </c>
      <c r="U193" s="65">
        <f t="shared" si="19"/>
        <v>0</v>
      </c>
      <c r="V193" s="58">
        <f t="shared" si="20"/>
        <v>0</v>
      </c>
    </row>
    <row r="194" spans="2:22" ht="13.5" customHeight="1">
      <c r="B194" s="62">
        <f t="shared" si="0"/>
        <v>168</v>
      </c>
      <c r="C194" s="68">
        <f t="shared" si="1"/>
        <v>0</v>
      </c>
      <c r="D194" s="69">
        <f t="shared" si="2"/>
        <v>0</v>
      </c>
      <c r="E194" s="68">
        <f t="shared" si="3"/>
        <v>0</v>
      </c>
      <c r="F194" s="69">
        <f t="shared" si="4"/>
        <v>0</v>
      </c>
      <c r="G194" s="68">
        <f t="shared" si="5"/>
        <v>0</v>
      </c>
      <c r="H194" s="69">
        <f t="shared" si="6"/>
        <v>0</v>
      </c>
      <c r="I194" s="68">
        <f t="shared" si="7"/>
        <v>0</v>
      </c>
      <c r="J194" s="69">
        <f t="shared" si="8"/>
        <v>0</v>
      </c>
      <c r="K194" s="68">
        <f t="shared" si="9"/>
        <v>0</v>
      </c>
      <c r="L194" s="69">
        <f t="shared" si="10"/>
        <v>0</v>
      </c>
      <c r="M194" s="68">
        <f t="shared" si="11"/>
        <v>0</v>
      </c>
      <c r="N194" s="69">
        <f t="shared" si="12"/>
        <v>0</v>
      </c>
      <c r="O194" s="68">
        <f t="shared" si="13"/>
        <v>0</v>
      </c>
      <c r="P194" s="69">
        <f t="shared" si="14"/>
        <v>0</v>
      </c>
      <c r="Q194" s="68">
        <f t="shared" si="15"/>
        <v>0</v>
      </c>
      <c r="R194" s="69">
        <f t="shared" si="16"/>
        <v>0</v>
      </c>
      <c r="S194" s="68">
        <f t="shared" si="17"/>
        <v>0</v>
      </c>
      <c r="T194" s="69">
        <f t="shared" si="18"/>
        <v>0</v>
      </c>
      <c r="U194" s="65">
        <f t="shared" si="19"/>
        <v>0</v>
      </c>
      <c r="V194" s="58">
        <f t="shared" si="20"/>
        <v>0</v>
      </c>
    </row>
    <row r="195" spans="2:22" ht="13.5" customHeight="1">
      <c r="B195" s="62">
        <f t="shared" si="0"/>
        <v>169</v>
      </c>
      <c r="C195" s="68">
        <f t="shared" si="1"/>
        <v>0</v>
      </c>
      <c r="D195" s="69">
        <f t="shared" si="2"/>
        <v>0</v>
      </c>
      <c r="E195" s="68">
        <f t="shared" si="3"/>
        <v>0</v>
      </c>
      <c r="F195" s="69">
        <f t="shared" si="4"/>
        <v>0</v>
      </c>
      <c r="G195" s="68">
        <f t="shared" si="5"/>
        <v>0</v>
      </c>
      <c r="H195" s="69">
        <f t="shared" si="6"/>
        <v>0</v>
      </c>
      <c r="I195" s="68">
        <f t="shared" si="7"/>
        <v>0</v>
      </c>
      <c r="J195" s="69">
        <f t="shared" si="8"/>
        <v>0</v>
      </c>
      <c r="K195" s="68">
        <f t="shared" si="9"/>
        <v>0</v>
      </c>
      <c r="L195" s="69">
        <f t="shared" si="10"/>
        <v>0</v>
      </c>
      <c r="M195" s="68">
        <f t="shared" si="11"/>
        <v>0</v>
      </c>
      <c r="N195" s="69">
        <f t="shared" si="12"/>
        <v>0</v>
      </c>
      <c r="O195" s="68">
        <f t="shared" si="13"/>
        <v>0</v>
      </c>
      <c r="P195" s="69">
        <f t="shared" si="14"/>
        <v>0</v>
      </c>
      <c r="Q195" s="68">
        <f t="shared" si="15"/>
        <v>0</v>
      </c>
      <c r="R195" s="69">
        <f t="shared" si="16"/>
        <v>0</v>
      </c>
      <c r="S195" s="68">
        <f t="shared" si="17"/>
        <v>0</v>
      </c>
      <c r="T195" s="69">
        <f t="shared" si="18"/>
        <v>0</v>
      </c>
      <c r="U195" s="65">
        <f t="shared" si="19"/>
        <v>0</v>
      </c>
      <c r="V195" s="58">
        <f t="shared" si="20"/>
        <v>0</v>
      </c>
    </row>
    <row r="196" spans="2:22" ht="13.5" customHeight="1">
      <c r="B196" s="62">
        <f t="shared" si="0"/>
        <v>170</v>
      </c>
      <c r="C196" s="68">
        <f t="shared" si="1"/>
        <v>0</v>
      </c>
      <c r="D196" s="69">
        <f t="shared" si="2"/>
        <v>0</v>
      </c>
      <c r="E196" s="68">
        <f t="shared" si="3"/>
        <v>0</v>
      </c>
      <c r="F196" s="69">
        <f t="shared" si="4"/>
        <v>0</v>
      </c>
      <c r="G196" s="68">
        <f t="shared" si="5"/>
        <v>0</v>
      </c>
      <c r="H196" s="69">
        <f t="shared" si="6"/>
        <v>0</v>
      </c>
      <c r="I196" s="68">
        <f t="shared" si="7"/>
        <v>0</v>
      </c>
      <c r="J196" s="69">
        <f t="shared" si="8"/>
        <v>0</v>
      </c>
      <c r="K196" s="68">
        <f t="shared" si="9"/>
        <v>0</v>
      </c>
      <c r="L196" s="69">
        <f t="shared" si="10"/>
        <v>0</v>
      </c>
      <c r="M196" s="68">
        <f t="shared" si="11"/>
        <v>0</v>
      </c>
      <c r="N196" s="69">
        <f t="shared" si="12"/>
        <v>0</v>
      </c>
      <c r="O196" s="68">
        <f t="shared" si="13"/>
        <v>0</v>
      </c>
      <c r="P196" s="69">
        <f t="shared" si="14"/>
        <v>0</v>
      </c>
      <c r="Q196" s="68">
        <f t="shared" si="15"/>
        <v>0</v>
      </c>
      <c r="R196" s="69">
        <f t="shared" si="16"/>
        <v>0</v>
      </c>
      <c r="S196" s="68">
        <f t="shared" si="17"/>
        <v>0</v>
      </c>
      <c r="T196" s="69">
        <f t="shared" si="18"/>
        <v>0</v>
      </c>
      <c r="U196" s="65">
        <f t="shared" si="19"/>
        <v>0</v>
      </c>
      <c r="V196" s="58">
        <f t="shared" si="20"/>
        <v>0</v>
      </c>
    </row>
    <row r="197" spans="2:22" ht="13.5" customHeight="1">
      <c r="B197" s="62">
        <f t="shared" si="0"/>
        <v>171</v>
      </c>
      <c r="C197" s="68">
        <f t="shared" si="1"/>
        <v>0</v>
      </c>
      <c r="D197" s="69">
        <f t="shared" si="2"/>
        <v>0</v>
      </c>
      <c r="E197" s="68">
        <f t="shared" si="3"/>
        <v>0</v>
      </c>
      <c r="F197" s="69">
        <f t="shared" si="4"/>
        <v>0</v>
      </c>
      <c r="G197" s="68">
        <f t="shared" si="5"/>
        <v>0</v>
      </c>
      <c r="H197" s="69">
        <f t="shared" si="6"/>
        <v>0</v>
      </c>
      <c r="I197" s="68">
        <f t="shared" si="7"/>
        <v>0</v>
      </c>
      <c r="J197" s="69">
        <f t="shared" si="8"/>
        <v>0</v>
      </c>
      <c r="K197" s="68">
        <f t="shared" si="9"/>
        <v>0</v>
      </c>
      <c r="L197" s="69">
        <f t="shared" si="10"/>
        <v>0</v>
      </c>
      <c r="M197" s="68">
        <f t="shared" si="11"/>
        <v>0</v>
      </c>
      <c r="N197" s="69">
        <f t="shared" si="12"/>
        <v>0</v>
      </c>
      <c r="O197" s="68">
        <f t="shared" si="13"/>
        <v>0</v>
      </c>
      <c r="P197" s="69">
        <f t="shared" si="14"/>
        <v>0</v>
      </c>
      <c r="Q197" s="68">
        <f t="shared" si="15"/>
        <v>0</v>
      </c>
      <c r="R197" s="69">
        <f t="shared" si="16"/>
        <v>0</v>
      </c>
      <c r="S197" s="68">
        <f t="shared" si="17"/>
        <v>0</v>
      </c>
      <c r="T197" s="69">
        <f t="shared" si="18"/>
        <v>0</v>
      </c>
      <c r="U197" s="65">
        <f t="shared" si="19"/>
        <v>0</v>
      </c>
      <c r="V197" s="58">
        <f t="shared" si="20"/>
        <v>0</v>
      </c>
    </row>
    <row r="198" spans="2:22" ht="13.5" customHeight="1">
      <c r="B198" s="62">
        <f t="shared" si="0"/>
        <v>172</v>
      </c>
      <c r="C198" s="68">
        <f t="shared" si="1"/>
        <v>0</v>
      </c>
      <c r="D198" s="69">
        <f t="shared" si="2"/>
        <v>0</v>
      </c>
      <c r="E198" s="68">
        <f t="shared" si="3"/>
        <v>0</v>
      </c>
      <c r="F198" s="69">
        <f t="shared" si="4"/>
        <v>0</v>
      </c>
      <c r="G198" s="68">
        <f t="shared" si="5"/>
        <v>0</v>
      </c>
      <c r="H198" s="69">
        <f t="shared" si="6"/>
        <v>0</v>
      </c>
      <c r="I198" s="68">
        <f t="shared" si="7"/>
        <v>0</v>
      </c>
      <c r="J198" s="69">
        <f t="shared" si="8"/>
        <v>0</v>
      </c>
      <c r="K198" s="68">
        <f t="shared" si="9"/>
        <v>0</v>
      </c>
      <c r="L198" s="69">
        <f t="shared" si="10"/>
        <v>0</v>
      </c>
      <c r="M198" s="68">
        <f t="shared" si="11"/>
        <v>0</v>
      </c>
      <c r="N198" s="69">
        <f t="shared" si="12"/>
        <v>0</v>
      </c>
      <c r="O198" s="68">
        <f t="shared" si="13"/>
        <v>0</v>
      </c>
      <c r="P198" s="69">
        <f t="shared" si="14"/>
        <v>0</v>
      </c>
      <c r="Q198" s="68">
        <f t="shared" si="15"/>
        <v>0</v>
      </c>
      <c r="R198" s="69">
        <f t="shared" si="16"/>
        <v>0</v>
      </c>
      <c r="S198" s="68">
        <f t="shared" si="17"/>
        <v>0</v>
      </c>
      <c r="T198" s="69">
        <f t="shared" si="18"/>
        <v>0</v>
      </c>
      <c r="U198" s="65">
        <f t="shared" si="19"/>
        <v>0</v>
      </c>
      <c r="V198" s="58">
        <f t="shared" si="20"/>
        <v>0</v>
      </c>
    </row>
    <row r="199" spans="2:22" ht="13.5" customHeight="1">
      <c r="B199" s="62">
        <f t="shared" si="0"/>
        <v>173</v>
      </c>
      <c r="C199" s="68">
        <f t="shared" si="1"/>
        <v>0</v>
      </c>
      <c r="D199" s="69">
        <f t="shared" si="2"/>
        <v>0</v>
      </c>
      <c r="E199" s="68">
        <f t="shared" si="3"/>
        <v>0</v>
      </c>
      <c r="F199" s="69">
        <f t="shared" si="4"/>
        <v>0</v>
      </c>
      <c r="G199" s="68">
        <f t="shared" si="5"/>
        <v>0</v>
      </c>
      <c r="H199" s="69">
        <f t="shared" si="6"/>
        <v>0</v>
      </c>
      <c r="I199" s="68">
        <f t="shared" si="7"/>
        <v>0</v>
      </c>
      <c r="J199" s="69">
        <f t="shared" si="8"/>
        <v>0</v>
      </c>
      <c r="K199" s="68">
        <f t="shared" si="9"/>
        <v>0</v>
      </c>
      <c r="L199" s="69">
        <f t="shared" si="10"/>
        <v>0</v>
      </c>
      <c r="M199" s="68">
        <f t="shared" si="11"/>
        <v>0</v>
      </c>
      <c r="N199" s="69">
        <f t="shared" si="12"/>
        <v>0</v>
      </c>
      <c r="O199" s="68">
        <f t="shared" si="13"/>
        <v>0</v>
      </c>
      <c r="P199" s="69">
        <f t="shared" si="14"/>
        <v>0</v>
      </c>
      <c r="Q199" s="68">
        <f t="shared" si="15"/>
        <v>0</v>
      </c>
      <c r="R199" s="69">
        <f t="shared" si="16"/>
        <v>0</v>
      </c>
      <c r="S199" s="68">
        <f t="shared" si="17"/>
        <v>0</v>
      </c>
      <c r="T199" s="69">
        <f t="shared" si="18"/>
        <v>0</v>
      </c>
      <c r="U199" s="65">
        <f t="shared" si="19"/>
        <v>0</v>
      </c>
      <c r="V199" s="58">
        <f t="shared" si="20"/>
        <v>0</v>
      </c>
    </row>
    <row r="200" spans="2:22" ht="13.5" customHeight="1">
      <c r="B200" s="62">
        <f t="shared" si="0"/>
        <v>174</v>
      </c>
      <c r="C200" s="68">
        <f t="shared" si="1"/>
        <v>0</v>
      </c>
      <c r="D200" s="69">
        <f t="shared" si="2"/>
        <v>0</v>
      </c>
      <c r="E200" s="68">
        <f t="shared" si="3"/>
        <v>0</v>
      </c>
      <c r="F200" s="69">
        <f t="shared" si="4"/>
        <v>0</v>
      </c>
      <c r="G200" s="68">
        <f t="shared" si="5"/>
        <v>0</v>
      </c>
      <c r="H200" s="69">
        <f t="shared" si="6"/>
        <v>0</v>
      </c>
      <c r="I200" s="68">
        <f t="shared" si="7"/>
        <v>0</v>
      </c>
      <c r="J200" s="69">
        <f t="shared" si="8"/>
        <v>0</v>
      </c>
      <c r="K200" s="68">
        <f t="shared" si="9"/>
        <v>0</v>
      </c>
      <c r="L200" s="69">
        <f t="shared" si="10"/>
        <v>0</v>
      </c>
      <c r="M200" s="68">
        <f t="shared" si="11"/>
        <v>0</v>
      </c>
      <c r="N200" s="69">
        <f t="shared" si="12"/>
        <v>0</v>
      </c>
      <c r="O200" s="68">
        <f t="shared" si="13"/>
        <v>0</v>
      </c>
      <c r="P200" s="69">
        <f t="shared" si="14"/>
        <v>0</v>
      </c>
      <c r="Q200" s="68">
        <f t="shared" si="15"/>
        <v>0</v>
      </c>
      <c r="R200" s="69">
        <f t="shared" si="16"/>
        <v>0</v>
      </c>
      <c r="S200" s="68">
        <f t="shared" si="17"/>
        <v>0</v>
      </c>
      <c r="T200" s="69">
        <f t="shared" si="18"/>
        <v>0</v>
      </c>
      <c r="U200" s="65">
        <f t="shared" si="19"/>
        <v>0</v>
      </c>
      <c r="V200" s="58">
        <f t="shared" si="20"/>
        <v>0</v>
      </c>
    </row>
    <row r="201" spans="2:22" ht="13.5" customHeight="1">
      <c r="B201" s="62">
        <f t="shared" si="0"/>
        <v>175</v>
      </c>
      <c r="C201" s="68">
        <f t="shared" si="1"/>
        <v>0</v>
      </c>
      <c r="D201" s="69">
        <f t="shared" si="2"/>
        <v>0</v>
      </c>
      <c r="E201" s="68">
        <f t="shared" si="3"/>
        <v>0</v>
      </c>
      <c r="F201" s="69">
        <f t="shared" si="4"/>
        <v>0</v>
      </c>
      <c r="G201" s="68">
        <f t="shared" si="5"/>
        <v>0</v>
      </c>
      <c r="H201" s="69">
        <f t="shared" si="6"/>
        <v>0</v>
      </c>
      <c r="I201" s="68">
        <f t="shared" si="7"/>
        <v>0</v>
      </c>
      <c r="J201" s="69">
        <f t="shared" si="8"/>
        <v>0</v>
      </c>
      <c r="K201" s="68">
        <f t="shared" si="9"/>
        <v>0</v>
      </c>
      <c r="L201" s="69">
        <f t="shared" si="10"/>
        <v>0</v>
      </c>
      <c r="M201" s="68">
        <f t="shared" si="11"/>
        <v>0</v>
      </c>
      <c r="N201" s="69">
        <f t="shared" si="12"/>
        <v>0</v>
      </c>
      <c r="O201" s="68">
        <f t="shared" si="13"/>
        <v>0</v>
      </c>
      <c r="P201" s="69">
        <f t="shared" si="14"/>
        <v>0</v>
      </c>
      <c r="Q201" s="68">
        <f t="shared" si="15"/>
        <v>0</v>
      </c>
      <c r="R201" s="69">
        <f t="shared" si="16"/>
        <v>0</v>
      </c>
      <c r="S201" s="68">
        <f t="shared" si="17"/>
        <v>0</v>
      </c>
      <c r="T201" s="69">
        <f t="shared" si="18"/>
        <v>0</v>
      </c>
      <c r="U201" s="65">
        <f t="shared" si="19"/>
        <v>0</v>
      </c>
      <c r="V201" s="58">
        <f t="shared" si="20"/>
        <v>0</v>
      </c>
    </row>
    <row r="202" spans="2:22" ht="13.5" customHeight="1">
      <c r="B202" s="62">
        <f t="shared" si="0"/>
        <v>176</v>
      </c>
      <c r="C202" s="68">
        <f t="shared" si="1"/>
        <v>0</v>
      </c>
      <c r="D202" s="69">
        <f t="shared" si="2"/>
        <v>0</v>
      </c>
      <c r="E202" s="68">
        <f t="shared" si="3"/>
        <v>0</v>
      </c>
      <c r="F202" s="69">
        <f t="shared" si="4"/>
        <v>0</v>
      </c>
      <c r="G202" s="68">
        <f t="shared" si="5"/>
        <v>0</v>
      </c>
      <c r="H202" s="69">
        <f t="shared" si="6"/>
        <v>0</v>
      </c>
      <c r="I202" s="68">
        <f t="shared" si="7"/>
        <v>0</v>
      </c>
      <c r="J202" s="69">
        <f t="shared" si="8"/>
        <v>0</v>
      </c>
      <c r="K202" s="68">
        <f t="shared" si="9"/>
        <v>0</v>
      </c>
      <c r="L202" s="69">
        <f t="shared" si="10"/>
        <v>0</v>
      </c>
      <c r="M202" s="68">
        <f t="shared" si="11"/>
        <v>0</v>
      </c>
      <c r="N202" s="69">
        <f t="shared" si="12"/>
        <v>0</v>
      </c>
      <c r="O202" s="68">
        <f t="shared" si="13"/>
        <v>0</v>
      </c>
      <c r="P202" s="69">
        <f t="shared" si="14"/>
        <v>0</v>
      </c>
      <c r="Q202" s="68">
        <f t="shared" si="15"/>
        <v>0</v>
      </c>
      <c r="R202" s="69">
        <f t="shared" si="16"/>
        <v>0</v>
      </c>
      <c r="S202" s="68">
        <f t="shared" si="17"/>
        <v>0</v>
      </c>
      <c r="T202" s="69">
        <f t="shared" si="18"/>
        <v>0</v>
      </c>
      <c r="U202" s="65">
        <f t="shared" si="19"/>
        <v>0</v>
      </c>
      <c r="V202" s="58">
        <f t="shared" si="20"/>
        <v>0</v>
      </c>
    </row>
    <row r="203" spans="2:22" ht="13.5" customHeight="1">
      <c r="B203" s="62">
        <f t="shared" si="0"/>
        <v>177</v>
      </c>
      <c r="C203" s="68">
        <f t="shared" si="1"/>
        <v>0</v>
      </c>
      <c r="D203" s="69">
        <f t="shared" si="2"/>
        <v>0</v>
      </c>
      <c r="E203" s="68">
        <f t="shared" si="3"/>
        <v>0</v>
      </c>
      <c r="F203" s="69">
        <f t="shared" si="4"/>
        <v>0</v>
      </c>
      <c r="G203" s="68">
        <f t="shared" si="5"/>
        <v>0</v>
      </c>
      <c r="H203" s="69">
        <f t="shared" si="6"/>
        <v>0</v>
      </c>
      <c r="I203" s="68">
        <f t="shared" si="7"/>
        <v>0</v>
      </c>
      <c r="J203" s="69">
        <f t="shared" si="8"/>
        <v>0</v>
      </c>
      <c r="K203" s="68">
        <f t="shared" si="9"/>
        <v>0</v>
      </c>
      <c r="L203" s="69">
        <f t="shared" si="10"/>
        <v>0</v>
      </c>
      <c r="M203" s="68">
        <f t="shared" si="11"/>
        <v>0</v>
      </c>
      <c r="N203" s="69">
        <f t="shared" si="12"/>
        <v>0</v>
      </c>
      <c r="O203" s="68">
        <f t="shared" si="13"/>
        <v>0</v>
      </c>
      <c r="P203" s="69">
        <f t="shared" si="14"/>
        <v>0</v>
      </c>
      <c r="Q203" s="68">
        <f t="shared" si="15"/>
        <v>0</v>
      </c>
      <c r="R203" s="69">
        <f t="shared" si="16"/>
        <v>0</v>
      </c>
      <c r="S203" s="68">
        <f t="shared" si="17"/>
        <v>0</v>
      </c>
      <c r="T203" s="69">
        <f t="shared" si="18"/>
        <v>0</v>
      </c>
      <c r="U203" s="65">
        <f t="shared" si="19"/>
        <v>0</v>
      </c>
      <c r="V203" s="58">
        <f t="shared" si="20"/>
        <v>0</v>
      </c>
    </row>
    <row r="204" spans="2:22" ht="13.5" customHeight="1">
      <c r="B204" s="62">
        <f t="shared" si="0"/>
        <v>178</v>
      </c>
      <c r="C204" s="68">
        <f t="shared" si="1"/>
        <v>0</v>
      </c>
      <c r="D204" s="69">
        <f t="shared" si="2"/>
        <v>0</v>
      </c>
      <c r="E204" s="68">
        <f t="shared" si="3"/>
        <v>0</v>
      </c>
      <c r="F204" s="69">
        <f t="shared" si="4"/>
        <v>0</v>
      </c>
      <c r="G204" s="68">
        <f t="shared" si="5"/>
        <v>0</v>
      </c>
      <c r="H204" s="69">
        <f t="shared" si="6"/>
        <v>0</v>
      </c>
      <c r="I204" s="68">
        <f t="shared" si="7"/>
        <v>0</v>
      </c>
      <c r="J204" s="69">
        <f t="shared" si="8"/>
        <v>0</v>
      </c>
      <c r="K204" s="68">
        <f t="shared" si="9"/>
        <v>0</v>
      </c>
      <c r="L204" s="69">
        <f t="shared" si="10"/>
        <v>0</v>
      </c>
      <c r="M204" s="68">
        <f t="shared" si="11"/>
        <v>0</v>
      </c>
      <c r="N204" s="69">
        <f t="shared" si="12"/>
        <v>0</v>
      </c>
      <c r="O204" s="68">
        <f t="shared" si="13"/>
        <v>0</v>
      </c>
      <c r="P204" s="69">
        <f t="shared" si="14"/>
        <v>0</v>
      </c>
      <c r="Q204" s="68">
        <f t="shared" si="15"/>
        <v>0</v>
      </c>
      <c r="R204" s="69">
        <f t="shared" si="16"/>
        <v>0</v>
      </c>
      <c r="S204" s="68">
        <f t="shared" si="17"/>
        <v>0</v>
      </c>
      <c r="T204" s="69">
        <f t="shared" si="18"/>
        <v>0</v>
      </c>
      <c r="U204" s="65">
        <f t="shared" si="19"/>
        <v>0</v>
      </c>
      <c r="V204" s="58">
        <f t="shared" si="20"/>
        <v>0</v>
      </c>
    </row>
    <row r="205" spans="2:22" ht="13.5" customHeight="1">
      <c r="B205" s="62">
        <f t="shared" si="0"/>
        <v>179</v>
      </c>
      <c r="C205" s="68">
        <f t="shared" si="1"/>
        <v>0</v>
      </c>
      <c r="D205" s="69">
        <f t="shared" si="2"/>
        <v>0</v>
      </c>
      <c r="E205" s="68">
        <f t="shared" si="3"/>
        <v>0</v>
      </c>
      <c r="F205" s="69">
        <f t="shared" si="4"/>
        <v>0</v>
      </c>
      <c r="G205" s="68">
        <f t="shared" si="5"/>
        <v>0</v>
      </c>
      <c r="H205" s="69">
        <f t="shared" si="6"/>
        <v>0</v>
      </c>
      <c r="I205" s="68">
        <f t="shared" si="7"/>
        <v>0</v>
      </c>
      <c r="J205" s="69">
        <f t="shared" si="8"/>
        <v>0</v>
      </c>
      <c r="K205" s="68">
        <f t="shared" si="9"/>
        <v>0</v>
      </c>
      <c r="L205" s="69">
        <f t="shared" si="10"/>
        <v>0</v>
      </c>
      <c r="M205" s="68">
        <f t="shared" si="11"/>
        <v>0</v>
      </c>
      <c r="N205" s="69">
        <f t="shared" si="12"/>
        <v>0</v>
      </c>
      <c r="O205" s="68">
        <f t="shared" si="13"/>
        <v>0</v>
      </c>
      <c r="P205" s="69">
        <f t="shared" si="14"/>
        <v>0</v>
      </c>
      <c r="Q205" s="68">
        <f t="shared" si="15"/>
        <v>0</v>
      </c>
      <c r="R205" s="69">
        <f t="shared" si="16"/>
        <v>0</v>
      </c>
      <c r="S205" s="68">
        <f t="shared" si="17"/>
        <v>0</v>
      </c>
      <c r="T205" s="69">
        <f t="shared" si="18"/>
        <v>0</v>
      </c>
      <c r="U205" s="65">
        <f t="shared" si="19"/>
        <v>0</v>
      </c>
      <c r="V205" s="58">
        <f t="shared" si="20"/>
        <v>0</v>
      </c>
    </row>
    <row r="206" spans="2:22" ht="13.5" customHeight="1">
      <c r="B206" s="62">
        <f t="shared" si="0"/>
        <v>180</v>
      </c>
      <c r="C206" s="68">
        <f t="shared" si="1"/>
        <v>0</v>
      </c>
      <c r="D206" s="69">
        <f t="shared" si="2"/>
        <v>0</v>
      </c>
      <c r="E206" s="68">
        <f t="shared" si="3"/>
        <v>0</v>
      </c>
      <c r="F206" s="69">
        <f t="shared" si="4"/>
        <v>0</v>
      </c>
      <c r="G206" s="68">
        <f t="shared" si="5"/>
        <v>0</v>
      </c>
      <c r="H206" s="69">
        <f t="shared" si="6"/>
        <v>0</v>
      </c>
      <c r="I206" s="68">
        <f t="shared" si="7"/>
        <v>0</v>
      </c>
      <c r="J206" s="69">
        <f t="shared" si="8"/>
        <v>0</v>
      </c>
      <c r="K206" s="68">
        <f t="shared" si="9"/>
        <v>0</v>
      </c>
      <c r="L206" s="69">
        <f t="shared" si="10"/>
        <v>0</v>
      </c>
      <c r="M206" s="68">
        <f t="shared" si="11"/>
        <v>0</v>
      </c>
      <c r="N206" s="69">
        <f t="shared" si="12"/>
        <v>0</v>
      </c>
      <c r="O206" s="68">
        <f t="shared" si="13"/>
        <v>0</v>
      </c>
      <c r="P206" s="69">
        <f t="shared" si="14"/>
        <v>0</v>
      </c>
      <c r="Q206" s="68">
        <f t="shared" si="15"/>
        <v>0</v>
      </c>
      <c r="R206" s="69">
        <f t="shared" si="16"/>
        <v>0</v>
      </c>
      <c r="S206" s="68">
        <f t="shared" si="17"/>
        <v>0</v>
      </c>
      <c r="T206" s="69">
        <f t="shared" si="18"/>
        <v>0</v>
      </c>
      <c r="U206" s="65">
        <f t="shared" si="19"/>
        <v>0</v>
      </c>
      <c r="V206" s="58">
        <f t="shared" si="20"/>
        <v>0</v>
      </c>
    </row>
    <row r="207" spans="2:22" ht="13.5" customHeight="1">
      <c r="B207" s="62">
        <f t="shared" si="0"/>
        <v>181</v>
      </c>
      <c r="C207" s="68">
        <f t="shared" si="1"/>
        <v>0</v>
      </c>
      <c r="D207" s="69">
        <f t="shared" si="2"/>
        <v>0</v>
      </c>
      <c r="E207" s="68">
        <f t="shared" si="3"/>
        <v>0</v>
      </c>
      <c r="F207" s="69">
        <f t="shared" si="4"/>
        <v>0</v>
      </c>
      <c r="G207" s="68">
        <f t="shared" si="5"/>
        <v>0</v>
      </c>
      <c r="H207" s="69">
        <f t="shared" si="6"/>
        <v>0</v>
      </c>
      <c r="I207" s="68">
        <f t="shared" si="7"/>
        <v>0</v>
      </c>
      <c r="J207" s="69">
        <f t="shared" si="8"/>
        <v>0</v>
      </c>
      <c r="K207" s="68">
        <f t="shared" si="9"/>
        <v>0</v>
      </c>
      <c r="L207" s="69">
        <f t="shared" si="10"/>
        <v>0</v>
      </c>
      <c r="M207" s="68">
        <f t="shared" si="11"/>
        <v>0</v>
      </c>
      <c r="N207" s="69">
        <f t="shared" si="12"/>
        <v>0</v>
      </c>
      <c r="O207" s="68">
        <f t="shared" si="13"/>
        <v>0</v>
      </c>
      <c r="P207" s="69">
        <f t="shared" si="14"/>
        <v>0</v>
      </c>
      <c r="Q207" s="68">
        <f t="shared" si="15"/>
        <v>0</v>
      </c>
      <c r="R207" s="69">
        <f t="shared" si="16"/>
        <v>0</v>
      </c>
      <c r="S207" s="68">
        <f t="shared" si="17"/>
        <v>0</v>
      </c>
      <c r="T207" s="69">
        <f t="shared" si="18"/>
        <v>0</v>
      </c>
      <c r="U207" s="65">
        <f t="shared" si="19"/>
        <v>0</v>
      </c>
      <c r="V207" s="58">
        <f t="shared" si="20"/>
        <v>0</v>
      </c>
    </row>
    <row r="208" spans="2:22" ht="13.5" customHeight="1">
      <c r="B208" s="62">
        <f t="shared" si="0"/>
        <v>182</v>
      </c>
      <c r="C208" s="68">
        <f t="shared" si="1"/>
        <v>0</v>
      </c>
      <c r="D208" s="69">
        <f t="shared" si="2"/>
        <v>0</v>
      </c>
      <c r="E208" s="68">
        <f t="shared" si="3"/>
        <v>0</v>
      </c>
      <c r="F208" s="69">
        <f t="shared" si="4"/>
        <v>0</v>
      </c>
      <c r="G208" s="68">
        <f t="shared" si="5"/>
        <v>0</v>
      </c>
      <c r="H208" s="69">
        <f t="shared" si="6"/>
        <v>0</v>
      </c>
      <c r="I208" s="68">
        <f t="shared" si="7"/>
        <v>0</v>
      </c>
      <c r="J208" s="69">
        <f t="shared" si="8"/>
        <v>0</v>
      </c>
      <c r="K208" s="68">
        <f t="shared" si="9"/>
        <v>0</v>
      </c>
      <c r="L208" s="69">
        <f t="shared" si="10"/>
        <v>0</v>
      </c>
      <c r="M208" s="68">
        <f t="shared" si="11"/>
        <v>0</v>
      </c>
      <c r="N208" s="69">
        <f t="shared" si="12"/>
        <v>0</v>
      </c>
      <c r="O208" s="68">
        <f t="shared" si="13"/>
        <v>0</v>
      </c>
      <c r="P208" s="69">
        <f t="shared" si="14"/>
        <v>0</v>
      </c>
      <c r="Q208" s="68">
        <f t="shared" si="15"/>
        <v>0</v>
      </c>
      <c r="R208" s="69">
        <f t="shared" si="16"/>
        <v>0</v>
      </c>
      <c r="S208" s="68">
        <f t="shared" si="17"/>
        <v>0</v>
      </c>
      <c r="T208" s="69">
        <f t="shared" si="18"/>
        <v>0</v>
      </c>
      <c r="U208" s="65">
        <f t="shared" si="19"/>
        <v>0</v>
      </c>
      <c r="V208" s="58">
        <f t="shared" si="20"/>
        <v>0</v>
      </c>
    </row>
    <row r="209" spans="2:22" ht="13.5" customHeight="1">
      <c r="B209" s="62">
        <f t="shared" si="0"/>
        <v>183</v>
      </c>
      <c r="C209" s="68">
        <f t="shared" si="1"/>
        <v>0</v>
      </c>
      <c r="D209" s="69">
        <f t="shared" si="2"/>
        <v>0</v>
      </c>
      <c r="E209" s="68">
        <f t="shared" si="3"/>
        <v>0</v>
      </c>
      <c r="F209" s="69">
        <f t="shared" si="4"/>
        <v>0</v>
      </c>
      <c r="G209" s="68">
        <f t="shared" si="5"/>
        <v>0</v>
      </c>
      <c r="H209" s="69">
        <f t="shared" si="6"/>
        <v>0</v>
      </c>
      <c r="I209" s="68">
        <f t="shared" si="7"/>
        <v>0</v>
      </c>
      <c r="J209" s="69">
        <f t="shared" si="8"/>
        <v>0</v>
      </c>
      <c r="K209" s="68">
        <f t="shared" si="9"/>
        <v>0</v>
      </c>
      <c r="L209" s="69">
        <f t="shared" si="10"/>
        <v>0</v>
      </c>
      <c r="M209" s="68">
        <f t="shared" si="11"/>
        <v>0</v>
      </c>
      <c r="N209" s="69">
        <f t="shared" si="12"/>
        <v>0</v>
      </c>
      <c r="O209" s="68">
        <f t="shared" si="13"/>
        <v>0</v>
      </c>
      <c r="P209" s="69">
        <f t="shared" si="14"/>
        <v>0</v>
      </c>
      <c r="Q209" s="68">
        <f t="shared" si="15"/>
        <v>0</v>
      </c>
      <c r="R209" s="69">
        <f t="shared" si="16"/>
        <v>0</v>
      </c>
      <c r="S209" s="68">
        <f t="shared" si="17"/>
        <v>0</v>
      </c>
      <c r="T209" s="69">
        <f t="shared" si="18"/>
        <v>0</v>
      </c>
      <c r="U209" s="65">
        <f t="shared" si="19"/>
        <v>0</v>
      </c>
      <c r="V209" s="58">
        <f t="shared" si="20"/>
        <v>0</v>
      </c>
    </row>
    <row r="210" spans="2:22" ht="13.5" customHeight="1">
      <c r="B210" s="62">
        <f t="shared" si="0"/>
        <v>184</v>
      </c>
      <c r="C210" s="68">
        <f t="shared" si="1"/>
        <v>0</v>
      </c>
      <c r="D210" s="69">
        <f t="shared" si="2"/>
        <v>0</v>
      </c>
      <c r="E210" s="68">
        <f t="shared" si="3"/>
        <v>0</v>
      </c>
      <c r="F210" s="69">
        <f t="shared" si="4"/>
        <v>0</v>
      </c>
      <c r="G210" s="68">
        <f t="shared" si="5"/>
        <v>0</v>
      </c>
      <c r="H210" s="69">
        <f t="shared" si="6"/>
        <v>0</v>
      </c>
      <c r="I210" s="68">
        <f t="shared" si="7"/>
        <v>0</v>
      </c>
      <c r="J210" s="69">
        <f t="shared" si="8"/>
        <v>0</v>
      </c>
      <c r="K210" s="68">
        <f t="shared" si="9"/>
        <v>0</v>
      </c>
      <c r="L210" s="69">
        <f t="shared" si="10"/>
        <v>0</v>
      </c>
      <c r="M210" s="68">
        <f t="shared" si="11"/>
        <v>0</v>
      </c>
      <c r="N210" s="69">
        <f t="shared" si="12"/>
        <v>0</v>
      </c>
      <c r="O210" s="68">
        <f t="shared" si="13"/>
        <v>0</v>
      </c>
      <c r="P210" s="69">
        <f t="shared" si="14"/>
        <v>0</v>
      </c>
      <c r="Q210" s="68">
        <f t="shared" si="15"/>
        <v>0</v>
      </c>
      <c r="R210" s="69">
        <f t="shared" si="16"/>
        <v>0</v>
      </c>
      <c r="S210" s="68">
        <f t="shared" si="17"/>
        <v>0</v>
      </c>
      <c r="T210" s="69">
        <f t="shared" si="18"/>
        <v>0</v>
      </c>
      <c r="U210" s="65">
        <f t="shared" si="19"/>
        <v>0</v>
      </c>
      <c r="V210" s="58">
        <f t="shared" si="20"/>
        <v>0</v>
      </c>
    </row>
    <row r="211" spans="2:22" ht="13.5" customHeight="1">
      <c r="B211" s="62">
        <f t="shared" si="0"/>
        <v>185</v>
      </c>
      <c r="C211" s="68">
        <f t="shared" si="1"/>
        <v>0</v>
      </c>
      <c r="D211" s="69">
        <f t="shared" si="2"/>
        <v>0</v>
      </c>
      <c r="E211" s="68">
        <f t="shared" si="3"/>
        <v>0</v>
      </c>
      <c r="F211" s="69">
        <f t="shared" si="4"/>
        <v>0</v>
      </c>
      <c r="G211" s="68">
        <f t="shared" si="5"/>
        <v>0</v>
      </c>
      <c r="H211" s="69">
        <f t="shared" si="6"/>
        <v>0</v>
      </c>
      <c r="I211" s="68">
        <f t="shared" si="7"/>
        <v>0</v>
      </c>
      <c r="J211" s="69">
        <f t="shared" si="8"/>
        <v>0</v>
      </c>
      <c r="K211" s="68">
        <f t="shared" si="9"/>
        <v>0</v>
      </c>
      <c r="L211" s="69">
        <f t="shared" si="10"/>
        <v>0</v>
      </c>
      <c r="M211" s="68">
        <f t="shared" si="11"/>
        <v>0</v>
      </c>
      <c r="N211" s="69">
        <f t="shared" si="12"/>
        <v>0</v>
      </c>
      <c r="O211" s="68">
        <f t="shared" si="13"/>
        <v>0</v>
      </c>
      <c r="P211" s="69">
        <f t="shared" si="14"/>
        <v>0</v>
      </c>
      <c r="Q211" s="68">
        <f t="shared" si="15"/>
        <v>0</v>
      </c>
      <c r="R211" s="69">
        <f t="shared" si="16"/>
        <v>0</v>
      </c>
      <c r="S211" s="68">
        <f t="shared" si="17"/>
        <v>0</v>
      </c>
      <c r="T211" s="69">
        <f t="shared" si="18"/>
        <v>0</v>
      </c>
      <c r="U211" s="65">
        <f t="shared" si="19"/>
        <v>0</v>
      </c>
      <c r="V211" s="58">
        <f t="shared" si="20"/>
        <v>0</v>
      </c>
    </row>
    <row r="212" spans="2:22" ht="13.5" customHeight="1">
      <c r="B212" s="62">
        <f t="shared" si="0"/>
        <v>186</v>
      </c>
      <c r="C212" s="68">
        <f t="shared" si="1"/>
        <v>0</v>
      </c>
      <c r="D212" s="69">
        <f t="shared" si="2"/>
        <v>0</v>
      </c>
      <c r="E212" s="68">
        <f t="shared" si="3"/>
        <v>0</v>
      </c>
      <c r="F212" s="69">
        <f t="shared" si="4"/>
        <v>0</v>
      </c>
      <c r="G212" s="68">
        <f t="shared" si="5"/>
        <v>0</v>
      </c>
      <c r="H212" s="69">
        <f t="shared" si="6"/>
        <v>0</v>
      </c>
      <c r="I212" s="68">
        <f t="shared" si="7"/>
        <v>0</v>
      </c>
      <c r="J212" s="69">
        <f t="shared" si="8"/>
        <v>0</v>
      </c>
      <c r="K212" s="68">
        <f t="shared" si="9"/>
        <v>0</v>
      </c>
      <c r="L212" s="69">
        <f t="shared" si="10"/>
        <v>0</v>
      </c>
      <c r="M212" s="68">
        <f t="shared" si="11"/>
        <v>0</v>
      </c>
      <c r="N212" s="69">
        <f t="shared" si="12"/>
        <v>0</v>
      </c>
      <c r="O212" s="68">
        <f t="shared" si="13"/>
        <v>0</v>
      </c>
      <c r="P212" s="69">
        <f t="shared" si="14"/>
        <v>0</v>
      </c>
      <c r="Q212" s="68">
        <f t="shared" si="15"/>
        <v>0</v>
      </c>
      <c r="R212" s="69">
        <f t="shared" si="16"/>
        <v>0</v>
      </c>
      <c r="S212" s="68">
        <f t="shared" si="17"/>
        <v>0</v>
      </c>
      <c r="T212" s="69">
        <f t="shared" si="18"/>
        <v>0</v>
      </c>
      <c r="U212" s="65">
        <f t="shared" si="19"/>
        <v>0</v>
      </c>
      <c r="V212" s="58">
        <f t="shared" si="20"/>
        <v>0</v>
      </c>
    </row>
    <row r="213" spans="2:22" ht="13.5" customHeight="1">
      <c r="B213" s="62">
        <f t="shared" si="0"/>
        <v>187</v>
      </c>
      <c r="C213" s="68">
        <f t="shared" si="1"/>
        <v>0</v>
      </c>
      <c r="D213" s="69">
        <f t="shared" si="2"/>
        <v>0</v>
      </c>
      <c r="E213" s="68">
        <f t="shared" si="3"/>
        <v>0</v>
      </c>
      <c r="F213" s="69">
        <f t="shared" si="4"/>
        <v>0</v>
      </c>
      <c r="G213" s="68">
        <f t="shared" si="5"/>
        <v>0</v>
      </c>
      <c r="H213" s="69">
        <f t="shared" si="6"/>
        <v>0</v>
      </c>
      <c r="I213" s="68">
        <f t="shared" si="7"/>
        <v>0</v>
      </c>
      <c r="J213" s="69">
        <f t="shared" si="8"/>
        <v>0</v>
      </c>
      <c r="K213" s="68">
        <f t="shared" si="9"/>
        <v>0</v>
      </c>
      <c r="L213" s="69">
        <f t="shared" si="10"/>
        <v>0</v>
      </c>
      <c r="M213" s="68">
        <f t="shared" si="11"/>
        <v>0</v>
      </c>
      <c r="N213" s="69">
        <f t="shared" si="12"/>
        <v>0</v>
      </c>
      <c r="O213" s="68">
        <f t="shared" si="13"/>
        <v>0</v>
      </c>
      <c r="P213" s="69">
        <f t="shared" si="14"/>
        <v>0</v>
      </c>
      <c r="Q213" s="68">
        <f t="shared" si="15"/>
        <v>0</v>
      </c>
      <c r="R213" s="69">
        <f t="shared" si="16"/>
        <v>0</v>
      </c>
      <c r="S213" s="68">
        <f t="shared" si="17"/>
        <v>0</v>
      </c>
      <c r="T213" s="69">
        <f t="shared" si="18"/>
        <v>0</v>
      </c>
      <c r="U213" s="65">
        <f t="shared" si="19"/>
        <v>0</v>
      </c>
      <c r="V213" s="58">
        <f t="shared" si="20"/>
        <v>0</v>
      </c>
    </row>
    <row r="214" spans="2:22" ht="13.5" customHeight="1">
      <c r="B214" s="62">
        <f t="shared" si="0"/>
        <v>188</v>
      </c>
      <c r="C214" s="68">
        <f t="shared" si="1"/>
        <v>0</v>
      </c>
      <c r="D214" s="69">
        <f t="shared" si="2"/>
        <v>0</v>
      </c>
      <c r="E214" s="68">
        <f t="shared" si="3"/>
        <v>0</v>
      </c>
      <c r="F214" s="69">
        <f t="shared" si="4"/>
        <v>0</v>
      </c>
      <c r="G214" s="68">
        <f t="shared" si="5"/>
        <v>0</v>
      </c>
      <c r="H214" s="69">
        <f t="shared" si="6"/>
        <v>0</v>
      </c>
      <c r="I214" s="68">
        <f t="shared" si="7"/>
        <v>0</v>
      </c>
      <c r="J214" s="69">
        <f t="shared" si="8"/>
        <v>0</v>
      </c>
      <c r="K214" s="68">
        <f t="shared" si="9"/>
        <v>0</v>
      </c>
      <c r="L214" s="69">
        <f t="shared" si="10"/>
        <v>0</v>
      </c>
      <c r="M214" s="68">
        <f t="shared" si="11"/>
        <v>0</v>
      </c>
      <c r="N214" s="69">
        <f t="shared" si="12"/>
        <v>0</v>
      </c>
      <c r="O214" s="68">
        <f t="shared" si="13"/>
        <v>0</v>
      </c>
      <c r="P214" s="69">
        <f t="shared" si="14"/>
        <v>0</v>
      </c>
      <c r="Q214" s="68">
        <f t="shared" si="15"/>
        <v>0</v>
      </c>
      <c r="R214" s="69">
        <f t="shared" si="16"/>
        <v>0</v>
      </c>
      <c r="S214" s="68">
        <f t="shared" si="17"/>
        <v>0</v>
      </c>
      <c r="T214" s="69">
        <f t="shared" si="18"/>
        <v>0</v>
      </c>
      <c r="U214" s="65">
        <f t="shared" si="19"/>
        <v>0</v>
      </c>
      <c r="V214" s="58">
        <f t="shared" si="20"/>
        <v>0</v>
      </c>
    </row>
    <row r="215" spans="2:22" ht="13.5" customHeight="1">
      <c r="B215" s="62">
        <f t="shared" si="0"/>
        <v>189</v>
      </c>
      <c r="C215" s="68">
        <f t="shared" si="1"/>
        <v>0</v>
      </c>
      <c r="D215" s="69">
        <f t="shared" si="2"/>
        <v>0</v>
      </c>
      <c r="E215" s="68">
        <f t="shared" si="3"/>
        <v>0</v>
      </c>
      <c r="F215" s="69">
        <f t="shared" si="4"/>
        <v>0</v>
      </c>
      <c r="G215" s="68">
        <f t="shared" si="5"/>
        <v>0</v>
      </c>
      <c r="H215" s="69">
        <f t="shared" si="6"/>
        <v>0</v>
      </c>
      <c r="I215" s="68">
        <f t="shared" si="7"/>
        <v>0</v>
      </c>
      <c r="J215" s="69">
        <f t="shared" si="8"/>
        <v>0</v>
      </c>
      <c r="K215" s="68">
        <f t="shared" si="9"/>
        <v>0</v>
      </c>
      <c r="L215" s="69">
        <f t="shared" si="10"/>
        <v>0</v>
      </c>
      <c r="M215" s="68">
        <f t="shared" si="11"/>
        <v>0</v>
      </c>
      <c r="N215" s="69">
        <f t="shared" si="12"/>
        <v>0</v>
      </c>
      <c r="O215" s="68">
        <f t="shared" si="13"/>
        <v>0</v>
      </c>
      <c r="P215" s="69">
        <f t="shared" si="14"/>
        <v>0</v>
      </c>
      <c r="Q215" s="68">
        <f t="shared" si="15"/>
        <v>0</v>
      </c>
      <c r="R215" s="69">
        <f t="shared" si="16"/>
        <v>0</v>
      </c>
      <c r="S215" s="68">
        <f t="shared" si="17"/>
        <v>0</v>
      </c>
      <c r="T215" s="69">
        <f t="shared" si="18"/>
        <v>0</v>
      </c>
      <c r="U215" s="65">
        <f t="shared" si="19"/>
        <v>0</v>
      </c>
      <c r="V215" s="58">
        <f t="shared" si="20"/>
        <v>0</v>
      </c>
    </row>
    <row r="216" spans="2:22" ht="13.5" customHeight="1">
      <c r="B216" s="62">
        <f t="shared" si="0"/>
        <v>190</v>
      </c>
      <c r="C216" s="68">
        <f t="shared" si="1"/>
        <v>0</v>
      </c>
      <c r="D216" s="69">
        <f t="shared" si="2"/>
        <v>0</v>
      </c>
      <c r="E216" s="68">
        <f t="shared" si="3"/>
        <v>0</v>
      </c>
      <c r="F216" s="69">
        <f t="shared" si="4"/>
        <v>0</v>
      </c>
      <c r="G216" s="68">
        <f t="shared" si="5"/>
        <v>0</v>
      </c>
      <c r="H216" s="69">
        <f t="shared" si="6"/>
        <v>0</v>
      </c>
      <c r="I216" s="68">
        <f t="shared" si="7"/>
        <v>0</v>
      </c>
      <c r="J216" s="69">
        <f t="shared" si="8"/>
        <v>0</v>
      </c>
      <c r="K216" s="68">
        <f t="shared" si="9"/>
        <v>0</v>
      </c>
      <c r="L216" s="69">
        <f t="shared" si="10"/>
        <v>0</v>
      </c>
      <c r="M216" s="68">
        <f t="shared" si="11"/>
        <v>0</v>
      </c>
      <c r="N216" s="69">
        <f t="shared" si="12"/>
        <v>0</v>
      </c>
      <c r="O216" s="68">
        <f t="shared" si="13"/>
        <v>0</v>
      </c>
      <c r="P216" s="69">
        <f t="shared" si="14"/>
        <v>0</v>
      </c>
      <c r="Q216" s="68">
        <f t="shared" si="15"/>
        <v>0</v>
      </c>
      <c r="R216" s="69">
        <f t="shared" si="16"/>
        <v>0</v>
      </c>
      <c r="S216" s="68">
        <f t="shared" si="17"/>
        <v>0</v>
      </c>
      <c r="T216" s="69">
        <f t="shared" si="18"/>
        <v>0</v>
      </c>
      <c r="U216" s="65">
        <f t="shared" si="19"/>
        <v>0</v>
      </c>
      <c r="V216" s="58">
        <f t="shared" si="20"/>
        <v>0</v>
      </c>
    </row>
    <row r="217" spans="2:22" ht="13.5" customHeight="1">
      <c r="B217" s="62">
        <f t="shared" si="0"/>
        <v>191</v>
      </c>
      <c r="C217" s="68">
        <f t="shared" si="1"/>
        <v>0</v>
      </c>
      <c r="D217" s="69">
        <f t="shared" si="2"/>
        <v>0</v>
      </c>
      <c r="E217" s="68">
        <f t="shared" si="3"/>
        <v>0</v>
      </c>
      <c r="F217" s="69">
        <f t="shared" si="4"/>
        <v>0</v>
      </c>
      <c r="G217" s="68">
        <f t="shared" si="5"/>
        <v>0</v>
      </c>
      <c r="H217" s="69">
        <f t="shared" si="6"/>
        <v>0</v>
      </c>
      <c r="I217" s="68">
        <f t="shared" si="7"/>
        <v>0</v>
      </c>
      <c r="J217" s="69">
        <f t="shared" si="8"/>
        <v>0</v>
      </c>
      <c r="K217" s="68">
        <f t="shared" si="9"/>
        <v>0</v>
      </c>
      <c r="L217" s="69">
        <f t="shared" si="10"/>
        <v>0</v>
      </c>
      <c r="M217" s="68">
        <f t="shared" si="11"/>
        <v>0</v>
      </c>
      <c r="N217" s="69">
        <f t="shared" si="12"/>
        <v>0</v>
      </c>
      <c r="O217" s="68">
        <f t="shared" si="13"/>
        <v>0</v>
      </c>
      <c r="P217" s="69">
        <f t="shared" si="14"/>
        <v>0</v>
      </c>
      <c r="Q217" s="68">
        <f t="shared" si="15"/>
        <v>0</v>
      </c>
      <c r="R217" s="69">
        <f t="shared" si="16"/>
        <v>0</v>
      </c>
      <c r="S217" s="68">
        <f t="shared" si="17"/>
        <v>0</v>
      </c>
      <c r="T217" s="69">
        <f t="shared" si="18"/>
        <v>0</v>
      </c>
      <c r="U217" s="65">
        <f t="shared" si="19"/>
        <v>0</v>
      </c>
      <c r="V217" s="58">
        <f t="shared" si="20"/>
        <v>0</v>
      </c>
    </row>
    <row r="218" spans="2:22" ht="13.5" customHeight="1">
      <c r="B218" s="62">
        <f t="shared" si="0"/>
        <v>192</v>
      </c>
      <c r="C218" s="68">
        <f t="shared" si="1"/>
        <v>0</v>
      </c>
      <c r="D218" s="69">
        <f t="shared" si="2"/>
        <v>0</v>
      </c>
      <c r="E218" s="68">
        <f t="shared" si="3"/>
        <v>0</v>
      </c>
      <c r="F218" s="69">
        <f t="shared" si="4"/>
        <v>0</v>
      </c>
      <c r="G218" s="68">
        <f t="shared" si="5"/>
        <v>0</v>
      </c>
      <c r="H218" s="69">
        <f t="shared" si="6"/>
        <v>0</v>
      </c>
      <c r="I218" s="68">
        <f t="shared" si="7"/>
        <v>0</v>
      </c>
      <c r="J218" s="69">
        <f t="shared" si="8"/>
        <v>0</v>
      </c>
      <c r="K218" s="68">
        <f t="shared" si="9"/>
        <v>0</v>
      </c>
      <c r="L218" s="69">
        <f t="shared" si="10"/>
        <v>0</v>
      </c>
      <c r="M218" s="68">
        <f t="shared" si="11"/>
        <v>0</v>
      </c>
      <c r="N218" s="69">
        <f t="shared" si="12"/>
        <v>0</v>
      </c>
      <c r="O218" s="68">
        <f t="shared" si="13"/>
        <v>0</v>
      </c>
      <c r="P218" s="69">
        <f t="shared" si="14"/>
        <v>0</v>
      </c>
      <c r="Q218" s="68">
        <f t="shared" si="15"/>
        <v>0</v>
      </c>
      <c r="R218" s="69">
        <f t="shared" si="16"/>
        <v>0</v>
      </c>
      <c r="S218" s="68">
        <f t="shared" si="17"/>
        <v>0</v>
      </c>
      <c r="T218" s="69">
        <f t="shared" si="18"/>
        <v>0</v>
      </c>
      <c r="U218" s="65">
        <f t="shared" si="19"/>
        <v>0</v>
      </c>
      <c r="V218" s="58">
        <f t="shared" si="20"/>
        <v>0</v>
      </c>
    </row>
    <row r="219" spans="2:22" ht="13.5" customHeight="1">
      <c r="B219" s="62">
        <f t="shared" si="0"/>
        <v>193</v>
      </c>
      <c r="C219" s="68">
        <f t="shared" si="1"/>
        <v>0</v>
      </c>
      <c r="D219" s="69">
        <f t="shared" si="2"/>
        <v>0</v>
      </c>
      <c r="E219" s="68">
        <f t="shared" si="3"/>
        <v>0</v>
      </c>
      <c r="F219" s="69">
        <f t="shared" si="4"/>
        <v>0</v>
      </c>
      <c r="G219" s="68">
        <f t="shared" si="5"/>
        <v>0</v>
      </c>
      <c r="H219" s="69">
        <f t="shared" si="6"/>
        <v>0</v>
      </c>
      <c r="I219" s="68">
        <f t="shared" si="7"/>
        <v>0</v>
      </c>
      <c r="J219" s="69">
        <f t="shared" si="8"/>
        <v>0</v>
      </c>
      <c r="K219" s="68">
        <f t="shared" si="9"/>
        <v>0</v>
      </c>
      <c r="L219" s="69">
        <f t="shared" si="10"/>
        <v>0</v>
      </c>
      <c r="M219" s="68">
        <f t="shared" si="11"/>
        <v>0</v>
      </c>
      <c r="N219" s="69">
        <f t="shared" si="12"/>
        <v>0</v>
      </c>
      <c r="O219" s="68">
        <f t="shared" si="13"/>
        <v>0</v>
      </c>
      <c r="P219" s="69">
        <f t="shared" si="14"/>
        <v>0</v>
      </c>
      <c r="Q219" s="68">
        <f t="shared" si="15"/>
        <v>0</v>
      </c>
      <c r="R219" s="69">
        <f t="shared" si="16"/>
        <v>0</v>
      </c>
      <c r="S219" s="68">
        <f t="shared" si="17"/>
        <v>0</v>
      </c>
      <c r="T219" s="69">
        <f t="shared" si="18"/>
        <v>0</v>
      </c>
      <c r="U219" s="65">
        <f t="shared" si="19"/>
        <v>0</v>
      </c>
      <c r="V219" s="58">
        <f t="shared" si="20"/>
        <v>0</v>
      </c>
    </row>
    <row r="220" spans="2:22" ht="13.5" customHeight="1">
      <c r="B220" s="62">
        <f t="shared" si="0"/>
        <v>194</v>
      </c>
      <c r="C220" s="68">
        <f t="shared" si="1"/>
        <v>0</v>
      </c>
      <c r="D220" s="69">
        <f t="shared" si="2"/>
        <v>0</v>
      </c>
      <c r="E220" s="68">
        <f t="shared" si="3"/>
        <v>0</v>
      </c>
      <c r="F220" s="69">
        <f t="shared" si="4"/>
        <v>0</v>
      </c>
      <c r="G220" s="68">
        <f t="shared" si="5"/>
        <v>0</v>
      </c>
      <c r="H220" s="69">
        <f t="shared" si="6"/>
        <v>0</v>
      </c>
      <c r="I220" s="68">
        <f t="shared" si="7"/>
        <v>0</v>
      </c>
      <c r="J220" s="69">
        <f t="shared" si="8"/>
        <v>0</v>
      </c>
      <c r="K220" s="68">
        <f t="shared" si="9"/>
        <v>0</v>
      </c>
      <c r="L220" s="69">
        <f t="shared" si="10"/>
        <v>0</v>
      </c>
      <c r="M220" s="68">
        <f t="shared" si="11"/>
        <v>0</v>
      </c>
      <c r="N220" s="69">
        <f t="shared" si="12"/>
        <v>0</v>
      </c>
      <c r="O220" s="68">
        <f t="shared" si="13"/>
        <v>0</v>
      </c>
      <c r="P220" s="69">
        <f t="shared" si="14"/>
        <v>0</v>
      </c>
      <c r="Q220" s="68">
        <f t="shared" si="15"/>
        <v>0</v>
      </c>
      <c r="R220" s="69">
        <f t="shared" si="16"/>
        <v>0</v>
      </c>
      <c r="S220" s="68">
        <f t="shared" si="17"/>
        <v>0</v>
      </c>
      <c r="T220" s="69">
        <f t="shared" si="18"/>
        <v>0</v>
      </c>
      <c r="U220" s="65">
        <f t="shared" si="19"/>
        <v>0</v>
      </c>
      <c r="V220" s="58">
        <f t="shared" si="20"/>
        <v>0</v>
      </c>
    </row>
    <row r="221" spans="2:22" ht="13.5" customHeight="1">
      <c r="B221" s="62">
        <f t="shared" si="0"/>
        <v>195</v>
      </c>
      <c r="C221" s="68">
        <f t="shared" si="1"/>
        <v>0</v>
      </c>
      <c r="D221" s="69">
        <f t="shared" si="2"/>
        <v>0</v>
      </c>
      <c r="E221" s="68">
        <f t="shared" si="3"/>
        <v>0</v>
      </c>
      <c r="F221" s="69">
        <f t="shared" si="4"/>
        <v>0</v>
      </c>
      <c r="G221" s="68">
        <f t="shared" si="5"/>
        <v>0</v>
      </c>
      <c r="H221" s="69">
        <f t="shared" si="6"/>
        <v>0</v>
      </c>
      <c r="I221" s="68">
        <f t="shared" si="7"/>
        <v>0</v>
      </c>
      <c r="J221" s="69">
        <f t="shared" si="8"/>
        <v>0</v>
      </c>
      <c r="K221" s="68">
        <f t="shared" si="9"/>
        <v>0</v>
      </c>
      <c r="L221" s="69">
        <f t="shared" si="10"/>
        <v>0</v>
      </c>
      <c r="M221" s="68">
        <f t="shared" si="11"/>
        <v>0</v>
      </c>
      <c r="N221" s="69">
        <f t="shared" si="12"/>
        <v>0</v>
      </c>
      <c r="O221" s="68">
        <f t="shared" si="13"/>
        <v>0</v>
      </c>
      <c r="P221" s="69">
        <f t="shared" si="14"/>
        <v>0</v>
      </c>
      <c r="Q221" s="68">
        <f t="shared" si="15"/>
        <v>0</v>
      </c>
      <c r="R221" s="69">
        <f t="shared" si="16"/>
        <v>0</v>
      </c>
      <c r="S221" s="68">
        <f t="shared" si="17"/>
        <v>0</v>
      </c>
      <c r="T221" s="69">
        <f t="shared" si="18"/>
        <v>0</v>
      </c>
      <c r="U221" s="65">
        <f t="shared" si="19"/>
        <v>0</v>
      </c>
      <c r="V221" s="58">
        <f t="shared" si="20"/>
        <v>0</v>
      </c>
    </row>
    <row r="222" spans="2:22" ht="13.5" customHeight="1">
      <c r="B222" s="62">
        <f t="shared" si="0"/>
        <v>196</v>
      </c>
      <c r="C222" s="68">
        <f t="shared" si="1"/>
        <v>0</v>
      </c>
      <c r="D222" s="69">
        <f t="shared" si="2"/>
        <v>0</v>
      </c>
      <c r="E222" s="68">
        <f t="shared" si="3"/>
        <v>0</v>
      </c>
      <c r="F222" s="69">
        <f t="shared" si="4"/>
        <v>0</v>
      </c>
      <c r="G222" s="68">
        <f t="shared" si="5"/>
        <v>0</v>
      </c>
      <c r="H222" s="69">
        <f t="shared" si="6"/>
        <v>0</v>
      </c>
      <c r="I222" s="68">
        <f t="shared" si="7"/>
        <v>0</v>
      </c>
      <c r="J222" s="69">
        <f t="shared" si="8"/>
        <v>0</v>
      </c>
      <c r="K222" s="68">
        <f t="shared" si="9"/>
        <v>0</v>
      </c>
      <c r="L222" s="69">
        <f t="shared" si="10"/>
        <v>0</v>
      </c>
      <c r="M222" s="68">
        <f t="shared" si="11"/>
        <v>0</v>
      </c>
      <c r="N222" s="69">
        <f t="shared" si="12"/>
        <v>0</v>
      </c>
      <c r="O222" s="68">
        <f t="shared" si="13"/>
        <v>0</v>
      </c>
      <c r="P222" s="69">
        <f t="shared" si="14"/>
        <v>0</v>
      </c>
      <c r="Q222" s="68">
        <f t="shared" si="15"/>
        <v>0</v>
      </c>
      <c r="R222" s="69">
        <f t="shared" si="16"/>
        <v>0</v>
      </c>
      <c r="S222" s="68">
        <f t="shared" si="17"/>
        <v>0</v>
      </c>
      <c r="T222" s="69">
        <f t="shared" si="18"/>
        <v>0</v>
      </c>
      <c r="U222" s="65">
        <f t="shared" si="19"/>
        <v>0</v>
      </c>
      <c r="V222" s="58">
        <f t="shared" si="20"/>
        <v>0</v>
      </c>
    </row>
    <row r="223" spans="2:22" ht="13.5" customHeight="1">
      <c r="B223" s="62">
        <f t="shared" si="0"/>
        <v>197</v>
      </c>
      <c r="C223" s="68">
        <f t="shared" si="1"/>
        <v>0</v>
      </c>
      <c r="D223" s="69">
        <f t="shared" si="2"/>
        <v>0</v>
      </c>
      <c r="E223" s="68">
        <f t="shared" si="3"/>
        <v>0</v>
      </c>
      <c r="F223" s="69">
        <f t="shared" si="4"/>
        <v>0</v>
      </c>
      <c r="G223" s="68">
        <f t="shared" si="5"/>
        <v>0</v>
      </c>
      <c r="H223" s="69">
        <f t="shared" si="6"/>
        <v>0</v>
      </c>
      <c r="I223" s="68">
        <f t="shared" si="7"/>
        <v>0</v>
      </c>
      <c r="J223" s="69">
        <f t="shared" si="8"/>
        <v>0</v>
      </c>
      <c r="K223" s="68">
        <f t="shared" si="9"/>
        <v>0</v>
      </c>
      <c r="L223" s="69">
        <f t="shared" si="10"/>
        <v>0</v>
      </c>
      <c r="M223" s="68">
        <f t="shared" si="11"/>
        <v>0</v>
      </c>
      <c r="N223" s="69">
        <f t="shared" si="12"/>
        <v>0</v>
      </c>
      <c r="O223" s="68">
        <f t="shared" si="13"/>
        <v>0</v>
      </c>
      <c r="P223" s="69">
        <f t="shared" si="14"/>
        <v>0</v>
      </c>
      <c r="Q223" s="68">
        <f t="shared" si="15"/>
        <v>0</v>
      </c>
      <c r="R223" s="69">
        <f t="shared" si="16"/>
        <v>0</v>
      </c>
      <c r="S223" s="68">
        <f t="shared" si="17"/>
        <v>0</v>
      </c>
      <c r="T223" s="69">
        <f t="shared" si="18"/>
        <v>0</v>
      </c>
      <c r="U223" s="65">
        <f t="shared" si="19"/>
        <v>0</v>
      </c>
      <c r="V223" s="58">
        <f t="shared" si="20"/>
        <v>0</v>
      </c>
    </row>
    <row r="224" spans="2:22" ht="13.5" customHeight="1">
      <c r="B224" s="62">
        <f t="shared" si="0"/>
        <v>198</v>
      </c>
      <c r="C224" s="68">
        <f t="shared" si="1"/>
        <v>0</v>
      </c>
      <c r="D224" s="69">
        <f t="shared" si="2"/>
        <v>0</v>
      </c>
      <c r="E224" s="68">
        <f t="shared" si="3"/>
        <v>0</v>
      </c>
      <c r="F224" s="69">
        <f t="shared" si="4"/>
        <v>0</v>
      </c>
      <c r="G224" s="68">
        <f t="shared" si="5"/>
        <v>0</v>
      </c>
      <c r="H224" s="69">
        <f t="shared" si="6"/>
        <v>0</v>
      </c>
      <c r="I224" s="68">
        <f t="shared" si="7"/>
        <v>0</v>
      </c>
      <c r="J224" s="69">
        <f t="shared" si="8"/>
        <v>0</v>
      </c>
      <c r="K224" s="68">
        <f t="shared" si="9"/>
        <v>0</v>
      </c>
      <c r="L224" s="69">
        <f t="shared" si="10"/>
        <v>0</v>
      </c>
      <c r="M224" s="68">
        <f t="shared" si="11"/>
        <v>0</v>
      </c>
      <c r="N224" s="69">
        <f t="shared" si="12"/>
        <v>0</v>
      </c>
      <c r="O224" s="68">
        <f t="shared" si="13"/>
        <v>0</v>
      </c>
      <c r="P224" s="69">
        <f t="shared" si="14"/>
        <v>0</v>
      </c>
      <c r="Q224" s="68">
        <f t="shared" si="15"/>
        <v>0</v>
      </c>
      <c r="R224" s="69">
        <f t="shared" si="16"/>
        <v>0</v>
      </c>
      <c r="S224" s="68">
        <f t="shared" si="17"/>
        <v>0</v>
      </c>
      <c r="T224" s="69">
        <f t="shared" si="18"/>
        <v>0</v>
      </c>
      <c r="U224" s="65">
        <f t="shared" si="19"/>
        <v>0</v>
      </c>
      <c r="V224" s="58">
        <f t="shared" si="20"/>
        <v>0</v>
      </c>
    </row>
    <row r="225" spans="2:22" ht="13.5" customHeight="1">
      <c r="B225" s="62">
        <f t="shared" si="0"/>
        <v>199</v>
      </c>
      <c r="C225" s="68">
        <f t="shared" si="1"/>
        <v>0</v>
      </c>
      <c r="D225" s="69">
        <f t="shared" si="2"/>
        <v>0</v>
      </c>
      <c r="E225" s="68">
        <f t="shared" si="3"/>
        <v>0</v>
      </c>
      <c r="F225" s="69">
        <f t="shared" si="4"/>
        <v>0</v>
      </c>
      <c r="G225" s="68">
        <f t="shared" si="5"/>
        <v>0</v>
      </c>
      <c r="H225" s="69">
        <f t="shared" si="6"/>
        <v>0</v>
      </c>
      <c r="I225" s="68">
        <f t="shared" si="7"/>
        <v>0</v>
      </c>
      <c r="J225" s="69">
        <f t="shared" si="8"/>
        <v>0</v>
      </c>
      <c r="K225" s="68">
        <f t="shared" si="9"/>
        <v>0</v>
      </c>
      <c r="L225" s="69">
        <f t="shared" si="10"/>
        <v>0</v>
      </c>
      <c r="M225" s="68">
        <f t="shared" si="11"/>
        <v>0</v>
      </c>
      <c r="N225" s="69">
        <f t="shared" si="12"/>
        <v>0</v>
      </c>
      <c r="O225" s="68">
        <f t="shared" si="13"/>
        <v>0</v>
      </c>
      <c r="P225" s="69">
        <f t="shared" si="14"/>
        <v>0</v>
      </c>
      <c r="Q225" s="68">
        <f t="shared" si="15"/>
        <v>0</v>
      </c>
      <c r="R225" s="69">
        <f t="shared" si="16"/>
        <v>0</v>
      </c>
      <c r="S225" s="68">
        <f t="shared" si="17"/>
        <v>0</v>
      </c>
      <c r="T225" s="69">
        <f t="shared" si="18"/>
        <v>0</v>
      </c>
      <c r="U225" s="65">
        <f t="shared" si="19"/>
        <v>0</v>
      </c>
      <c r="V225" s="58">
        <f t="shared" si="20"/>
        <v>0</v>
      </c>
    </row>
    <row r="226" spans="2:22" ht="13.5" customHeight="1">
      <c r="B226" s="62">
        <f t="shared" si="0"/>
        <v>200</v>
      </c>
      <c r="C226" s="68">
        <f t="shared" si="1"/>
        <v>0</v>
      </c>
      <c r="D226" s="69">
        <f t="shared" si="2"/>
        <v>0</v>
      </c>
      <c r="E226" s="68">
        <f t="shared" si="3"/>
        <v>0</v>
      </c>
      <c r="F226" s="69">
        <f t="shared" si="4"/>
        <v>0</v>
      </c>
      <c r="G226" s="68">
        <f t="shared" si="5"/>
        <v>0</v>
      </c>
      <c r="H226" s="69">
        <f t="shared" si="6"/>
        <v>0</v>
      </c>
      <c r="I226" s="68">
        <f t="shared" si="7"/>
        <v>0</v>
      </c>
      <c r="J226" s="69">
        <f t="shared" si="8"/>
        <v>0</v>
      </c>
      <c r="K226" s="68">
        <f t="shared" si="9"/>
        <v>0</v>
      </c>
      <c r="L226" s="69">
        <f t="shared" si="10"/>
        <v>0</v>
      </c>
      <c r="M226" s="68">
        <f t="shared" si="11"/>
        <v>0</v>
      </c>
      <c r="N226" s="69">
        <f t="shared" si="12"/>
        <v>0</v>
      </c>
      <c r="O226" s="68">
        <f t="shared" si="13"/>
        <v>0</v>
      </c>
      <c r="P226" s="69">
        <f t="shared" si="14"/>
        <v>0</v>
      </c>
      <c r="Q226" s="68">
        <f t="shared" si="15"/>
        <v>0</v>
      </c>
      <c r="R226" s="69">
        <f t="shared" si="16"/>
        <v>0</v>
      </c>
      <c r="S226" s="68">
        <f t="shared" si="17"/>
        <v>0</v>
      </c>
      <c r="T226" s="69">
        <f t="shared" si="18"/>
        <v>0</v>
      </c>
      <c r="U226" s="65">
        <f t="shared" si="19"/>
        <v>0</v>
      </c>
      <c r="V226" s="58">
        <f t="shared" si="20"/>
        <v>0</v>
      </c>
    </row>
    <row r="227" spans="2:22" ht="13.5" customHeight="1">
      <c r="B227" s="62">
        <f t="shared" si="0"/>
        <v>201</v>
      </c>
      <c r="C227" s="68">
        <f t="shared" si="1"/>
        <v>0</v>
      </c>
      <c r="D227" s="69">
        <f t="shared" si="2"/>
        <v>0</v>
      </c>
      <c r="E227" s="68">
        <f t="shared" si="3"/>
        <v>0</v>
      </c>
      <c r="F227" s="69">
        <f t="shared" si="4"/>
        <v>0</v>
      </c>
      <c r="G227" s="68">
        <f t="shared" si="5"/>
        <v>0</v>
      </c>
      <c r="H227" s="69">
        <f t="shared" si="6"/>
        <v>0</v>
      </c>
      <c r="I227" s="68">
        <f t="shared" si="7"/>
        <v>0</v>
      </c>
      <c r="J227" s="69">
        <f t="shared" si="8"/>
        <v>0</v>
      </c>
      <c r="K227" s="68">
        <f t="shared" si="9"/>
        <v>0</v>
      </c>
      <c r="L227" s="69">
        <f t="shared" si="10"/>
        <v>0</v>
      </c>
      <c r="M227" s="68">
        <f t="shared" si="11"/>
        <v>0</v>
      </c>
      <c r="N227" s="69">
        <f t="shared" si="12"/>
        <v>0</v>
      </c>
      <c r="O227" s="68">
        <f t="shared" si="13"/>
        <v>0</v>
      </c>
      <c r="P227" s="69">
        <f t="shared" si="14"/>
        <v>0</v>
      </c>
      <c r="Q227" s="68">
        <f t="shared" si="15"/>
        <v>0</v>
      </c>
      <c r="R227" s="69">
        <f t="shared" si="16"/>
        <v>0</v>
      </c>
      <c r="S227" s="68">
        <f t="shared" si="17"/>
        <v>0</v>
      </c>
      <c r="T227" s="69">
        <f t="shared" si="18"/>
        <v>0</v>
      </c>
      <c r="U227" s="65">
        <f t="shared" si="19"/>
        <v>0</v>
      </c>
      <c r="V227" s="58">
        <f t="shared" si="20"/>
        <v>0</v>
      </c>
    </row>
    <row r="228" spans="2:22" ht="13.5" customHeight="1">
      <c r="B228" s="62">
        <f t="shared" si="0"/>
        <v>202</v>
      </c>
      <c r="C228" s="68">
        <f t="shared" si="1"/>
        <v>0</v>
      </c>
      <c r="D228" s="69">
        <f t="shared" si="2"/>
        <v>0</v>
      </c>
      <c r="E228" s="68">
        <f t="shared" si="3"/>
        <v>0</v>
      </c>
      <c r="F228" s="69">
        <f t="shared" si="4"/>
        <v>0</v>
      </c>
      <c r="G228" s="68">
        <f t="shared" si="5"/>
        <v>0</v>
      </c>
      <c r="H228" s="69">
        <f t="shared" si="6"/>
        <v>0</v>
      </c>
      <c r="I228" s="68">
        <f t="shared" si="7"/>
        <v>0</v>
      </c>
      <c r="J228" s="69">
        <f t="shared" si="8"/>
        <v>0</v>
      </c>
      <c r="K228" s="68">
        <f t="shared" si="9"/>
        <v>0</v>
      </c>
      <c r="L228" s="69">
        <f t="shared" si="10"/>
        <v>0</v>
      </c>
      <c r="M228" s="68">
        <f t="shared" si="11"/>
        <v>0</v>
      </c>
      <c r="N228" s="69">
        <f t="shared" si="12"/>
        <v>0</v>
      </c>
      <c r="O228" s="68">
        <f t="shared" si="13"/>
        <v>0</v>
      </c>
      <c r="P228" s="69">
        <f t="shared" si="14"/>
        <v>0</v>
      </c>
      <c r="Q228" s="68">
        <f t="shared" si="15"/>
        <v>0</v>
      </c>
      <c r="R228" s="69">
        <f t="shared" si="16"/>
        <v>0</v>
      </c>
      <c r="S228" s="68">
        <f t="shared" si="17"/>
        <v>0</v>
      </c>
      <c r="T228" s="69">
        <f t="shared" si="18"/>
        <v>0</v>
      </c>
      <c r="U228" s="65">
        <f t="shared" si="19"/>
        <v>0</v>
      </c>
      <c r="V228" s="58">
        <f t="shared" si="20"/>
        <v>0</v>
      </c>
    </row>
    <row r="229" spans="2:22" ht="13.5" customHeight="1">
      <c r="B229" s="62">
        <f t="shared" si="0"/>
        <v>203</v>
      </c>
      <c r="C229" s="68">
        <f t="shared" si="1"/>
        <v>0</v>
      </c>
      <c r="D229" s="69">
        <f t="shared" si="2"/>
        <v>0</v>
      </c>
      <c r="E229" s="68">
        <f t="shared" si="3"/>
        <v>0</v>
      </c>
      <c r="F229" s="69">
        <f t="shared" si="4"/>
        <v>0</v>
      </c>
      <c r="G229" s="68">
        <f t="shared" si="5"/>
        <v>0</v>
      </c>
      <c r="H229" s="69">
        <f t="shared" si="6"/>
        <v>0</v>
      </c>
      <c r="I229" s="68">
        <f t="shared" si="7"/>
        <v>0</v>
      </c>
      <c r="J229" s="69">
        <f t="shared" si="8"/>
        <v>0</v>
      </c>
      <c r="K229" s="68">
        <f t="shared" si="9"/>
        <v>0</v>
      </c>
      <c r="L229" s="69">
        <f t="shared" si="10"/>
        <v>0</v>
      </c>
      <c r="M229" s="68">
        <f t="shared" si="11"/>
        <v>0</v>
      </c>
      <c r="N229" s="69">
        <f t="shared" si="12"/>
        <v>0</v>
      </c>
      <c r="O229" s="68">
        <f t="shared" si="13"/>
        <v>0</v>
      </c>
      <c r="P229" s="69">
        <f t="shared" si="14"/>
        <v>0</v>
      </c>
      <c r="Q229" s="68">
        <f t="shared" si="15"/>
        <v>0</v>
      </c>
      <c r="R229" s="69">
        <f t="shared" si="16"/>
        <v>0</v>
      </c>
      <c r="S229" s="68">
        <f t="shared" si="17"/>
        <v>0</v>
      </c>
      <c r="T229" s="69">
        <f t="shared" si="18"/>
        <v>0</v>
      </c>
      <c r="U229" s="65">
        <f t="shared" si="19"/>
        <v>0</v>
      </c>
      <c r="V229" s="58">
        <f t="shared" si="20"/>
        <v>0</v>
      </c>
    </row>
    <row r="230" spans="2:22" ht="13.5" customHeight="1">
      <c r="B230" s="62">
        <f t="shared" si="0"/>
        <v>204</v>
      </c>
      <c r="C230" s="68">
        <f t="shared" si="1"/>
        <v>0</v>
      </c>
      <c r="D230" s="69">
        <f t="shared" si="2"/>
        <v>0</v>
      </c>
      <c r="E230" s="68">
        <f t="shared" si="3"/>
        <v>0</v>
      </c>
      <c r="F230" s="69">
        <f t="shared" si="4"/>
        <v>0</v>
      </c>
      <c r="G230" s="68">
        <f t="shared" si="5"/>
        <v>0</v>
      </c>
      <c r="H230" s="69">
        <f t="shared" si="6"/>
        <v>0</v>
      </c>
      <c r="I230" s="68">
        <f t="shared" si="7"/>
        <v>0</v>
      </c>
      <c r="J230" s="69">
        <f t="shared" si="8"/>
        <v>0</v>
      </c>
      <c r="K230" s="68">
        <f t="shared" si="9"/>
        <v>0</v>
      </c>
      <c r="L230" s="69">
        <f t="shared" si="10"/>
        <v>0</v>
      </c>
      <c r="M230" s="68">
        <f t="shared" si="11"/>
        <v>0</v>
      </c>
      <c r="N230" s="69">
        <f t="shared" si="12"/>
        <v>0</v>
      </c>
      <c r="O230" s="68">
        <f t="shared" si="13"/>
        <v>0</v>
      </c>
      <c r="P230" s="69">
        <f t="shared" si="14"/>
        <v>0</v>
      </c>
      <c r="Q230" s="68">
        <f t="shared" si="15"/>
        <v>0</v>
      </c>
      <c r="R230" s="69">
        <f t="shared" si="16"/>
        <v>0</v>
      </c>
      <c r="S230" s="68">
        <f t="shared" si="17"/>
        <v>0</v>
      </c>
      <c r="T230" s="69">
        <f t="shared" si="18"/>
        <v>0</v>
      </c>
      <c r="U230" s="65">
        <f t="shared" si="19"/>
        <v>0</v>
      </c>
      <c r="V230" s="58">
        <f t="shared" si="20"/>
        <v>0</v>
      </c>
    </row>
    <row r="231" spans="2:22" ht="13.5" customHeight="1">
      <c r="B231" s="62">
        <f t="shared" si="0"/>
        <v>205</v>
      </c>
      <c r="C231" s="68">
        <f t="shared" si="1"/>
        <v>0</v>
      </c>
      <c r="D231" s="69">
        <f t="shared" si="2"/>
        <v>0</v>
      </c>
      <c r="E231" s="68">
        <f t="shared" si="3"/>
        <v>0</v>
      </c>
      <c r="F231" s="69">
        <f t="shared" si="4"/>
        <v>0</v>
      </c>
      <c r="G231" s="68">
        <f t="shared" si="5"/>
        <v>0</v>
      </c>
      <c r="H231" s="69">
        <f t="shared" si="6"/>
        <v>0</v>
      </c>
      <c r="I231" s="68">
        <f t="shared" si="7"/>
        <v>0</v>
      </c>
      <c r="J231" s="69">
        <f t="shared" si="8"/>
        <v>0</v>
      </c>
      <c r="K231" s="68">
        <f t="shared" si="9"/>
        <v>0</v>
      </c>
      <c r="L231" s="69">
        <f t="shared" si="10"/>
        <v>0</v>
      </c>
      <c r="M231" s="68">
        <f t="shared" si="11"/>
        <v>0</v>
      </c>
      <c r="N231" s="69">
        <f t="shared" si="12"/>
        <v>0</v>
      </c>
      <c r="O231" s="68">
        <f t="shared" si="13"/>
        <v>0</v>
      </c>
      <c r="P231" s="69">
        <f t="shared" si="14"/>
        <v>0</v>
      </c>
      <c r="Q231" s="68">
        <f t="shared" si="15"/>
        <v>0</v>
      </c>
      <c r="R231" s="69">
        <f t="shared" si="16"/>
        <v>0</v>
      </c>
      <c r="S231" s="68">
        <f t="shared" si="17"/>
        <v>0</v>
      </c>
      <c r="T231" s="69">
        <f t="shared" si="18"/>
        <v>0</v>
      </c>
      <c r="U231" s="65">
        <f t="shared" si="19"/>
        <v>0</v>
      </c>
      <c r="V231" s="58">
        <f t="shared" si="20"/>
        <v>0</v>
      </c>
    </row>
    <row r="232" spans="2:22" ht="13.5" customHeight="1">
      <c r="B232" s="62">
        <f t="shared" si="0"/>
        <v>206</v>
      </c>
      <c r="C232" s="68">
        <f t="shared" si="1"/>
        <v>0</v>
      </c>
      <c r="D232" s="69">
        <f t="shared" si="2"/>
        <v>0</v>
      </c>
      <c r="E232" s="68">
        <f t="shared" si="3"/>
        <v>0</v>
      </c>
      <c r="F232" s="69">
        <f t="shared" si="4"/>
        <v>0</v>
      </c>
      <c r="G232" s="68">
        <f t="shared" si="5"/>
        <v>0</v>
      </c>
      <c r="H232" s="69">
        <f t="shared" si="6"/>
        <v>0</v>
      </c>
      <c r="I232" s="68">
        <f t="shared" si="7"/>
        <v>0</v>
      </c>
      <c r="J232" s="69">
        <f t="shared" si="8"/>
        <v>0</v>
      </c>
      <c r="K232" s="68">
        <f t="shared" si="9"/>
        <v>0</v>
      </c>
      <c r="L232" s="69">
        <f t="shared" si="10"/>
        <v>0</v>
      </c>
      <c r="M232" s="68">
        <f t="shared" si="11"/>
        <v>0</v>
      </c>
      <c r="N232" s="69">
        <f t="shared" si="12"/>
        <v>0</v>
      </c>
      <c r="O232" s="68">
        <f t="shared" si="13"/>
        <v>0</v>
      </c>
      <c r="P232" s="69">
        <f t="shared" si="14"/>
        <v>0</v>
      </c>
      <c r="Q232" s="68">
        <f t="shared" si="15"/>
        <v>0</v>
      </c>
      <c r="R232" s="69">
        <f t="shared" si="16"/>
        <v>0</v>
      </c>
      <c r="S232" s="68">
        <f t="shared" si="17"/>
        <v>0</v>
      </c>
      <c r="T232" s="69">
        <f t="shared" si="18"/>
        <v>0</v>
      </c>
      <c r="U232" s="65">
        <f t="shared" si="19"/>
        <v>0</v>
      </c>
      <c r="V232" s="58">
        <f t="shared" si="20"/>
        <v>0</v>
      </c>
    </row>
    <row r="233" spans="2:22" ht="13.5" customHeight="1">
      <c r="B233" s="62">
        <f t="shared" si="0"/>
        <v>207</v>
      </c>
      <c r="C233" s="68">
        <f t="shared" si="1"/>
        <v>0</v>
      </c>
      <c r="D233" s="69">
        <f t="shared" si="2"/>
        <v>0</v>
      </c>
      <c r="E233" s="68">
        <f t="shared" si="3"/>
        <v>0</v>
      </c>
      <c r="F233" s="69">
        <f t="shared" si="4"/>
        <v>0</v>
      </c>
      <c r="G233" s="68">
        <f t="shared" si="5"/>
        <v>0</v>
      </c>
      <c r="H233" s="69">
        <f t="shared" si="6"/>
        <v>0</v>
      </c>
      <c r="I233" s="68">
        <f t="shared" si="7"/>
        <v>0</v>
      </c>
      <c r="J233" s="69">
        <f t="shared" si="8"/>
        <v>0</v>
      </c>
      <c r="K233" s="68">
        <f t="shared" si="9"/>
        <v>0</v>
      </c>
      <c r="L233" s="69">
        <f t="shared" si="10"/>
        <v>0</v>
      </c>
      <c r="M233" s="68">
        <f t="shared" si="11"/>
        <v>0</v>
      </c>
      <c r="N233" s="69">
        <f t="shared" si="12"/>
        <v>0</v>
      </c>
      <c r="O233" s="68">
        <f t="shared" si="13"/>
        <v>0</v>
      </c>
      <c r="P233" s="69">
        <f t="shared" si="14"/>
        <v>0</v>
      </c>
      <c r="Q233" s="68">
        <f t="shared" si="15"/>
        <v>0</v>
      </c>
      <c r="R233" s="69">
        <f t="shared" si="16"/>
        <v>0</v>
      </c>
      <c r="S233" s="68">
        <f t="shared" si="17"/>
        <v>0</v>
      </c>
      <c r="T233" s="69">
        <f t="shared" si="18"/>
        <v>0</v>
      </c>
      <c r="U233" s="65">
        <f t="shared" si="19"/>
        <v>0</v>
      </c>
      <c r="V233" s="58">
        <f t="shared" si="20"/>
        <v>0</v>
      </c>
    </row>
    <row r="234" spans="2:22" ht="13.5" customHeight="1">
      <c r="B234" s="62">
        <f t="shared" si="0"/>
        <v>208</v>
      </c>
      <c r="C234" s="68">
        <f t="shared" si="1"/>
        <v>0</v>
      </c>
      <c r="D234" s="69">
        <f t="shared" si="2"/>
        <v>0</v>
      </c>
      <c r="E234" s="68">
        <f t="shared" si="3"/>
        <v>0</v>
      </c>
      <c r="F234" s="69">
        <f t="shared" si="4"/>
        <v>0</v>
      </c>
      <c r="G234" s="68">
        <f t="shared" si="5"/>
        <v>0</v>
      </c>
      <c r="H234" s="69">
        <f t="shared" si="6"/>
        <v>0</v>
      </c>
      <c r="I234" s="68">
        <f t="shared" si="7"/>
        <v>0</v>
      </c>
      <c r="J234" s="69">
        <f t="shared" si="8"/>
        <v>0</v>
      </c>
      <c r="K234" s="68">
        <f t="shared" si="9"/>
        <v>0</v>
      </c>
      <c r="L234" s="69">
        <f t="shared" si="10"/>
        <v>0</v>
      </c>
      <c r="M234" s="68">
        <f t="shared" si="11"/>
        <v>0</v>
      </c>
      <c r="N234" s="69">
        <f t="shared" si="12"/>
        <v>0</v>
      </c>
      <c r="O234" s="68">
        <f t="shared" si="13"/>
        <v>0</v>
      </c>
      <c r="P234" s="69">
        <f t="shared" si="14"/>
        <v>0</v>
      </c>
      <c r="Q234" s="68">
        <f t="shared" si="15"/>
        <v>0</v>
      </c>
      <c r="R234" s="69">
        <f t="shared" si="16"/>
        <v>0</v>
      </c>
      <c r="S234" s="68">
        <f t="shared" si="17"/>
        <v>0</v>
      </c>
      <c r="T234" s="69">
        <f t="shared" si="18"/>
        <v>0</v>
      </c>
      <c r="U234" s="65">
        <f t="shared" si="19"/>
        <v>0</v>
      </c>
      <c r="V234" s="58">
        <f t="shared" si="20"/>
        <v>0</v>
      </c>
    </row>
    <row r="235" spans="2:22" ht="13.5" customHeight="1">
      <c r="B235" s="62">
        <f t="shared" si="0"/>
        <v>209</v>
      </c>
      <c r="C235" s="68">
        <f t="shared" si="1"/>
        <v>0</v>
      </c>
      <c r="D235" s="69">
        <f t="shared" si="2"/>
        <v>0</v>
      </c>
      <c r="E235" s="68">
        <f t="shared" si="3"/>
        <v>0</v>
      </c>
      <c r="F235" s="69">
        <f t="shared" si="4"/>
        <v>0</v>
      </c>
      <c r="G235" s="68">
        <f t="shared" si="5"/>
        <v>0</v>
      </c>
      <c r="H235" s="69">
        <f t="shared" si="6"/>
        <v>0</v>
      </c>
      <c r="I235" s="68">
        <f t="shared" si="7"/>
        <v>0</v>
      </c>
      <c r="J235" s="69">
        <f t="shared" si="8"/>
        <v>0</v>
      </c>
      <c r="K235" s="68">
        <f t="shared" si="9"/>
        <v>0</v>
      </c>
      <c r="L235" s="69">
        <f t="shared" si="10"/>
        <v>0</v>
      </c>
      <c r="M235" s="68">
        <f t="shared" si="11"/>
        <v>0</v>
      </c>
      <c r="N235" s="69">
        <f t="shared" si="12"/>
        <v>0</v>
      </c>
      <c r="O235" s="68">
        <f t="shared" si="13"/>
        <v>0</v>
      </c>
      <c r="P235" s="69">
        <f t="shared" si="14"/>
        <v>0</v>
      </c>
      <c r="Q235" s="68">
        <f t="shared" si="15"/>
        <v>0</v>
      </c>
      <c r="R235" s="69">
        <f t="shared" si="16"/>
        <v>0</v>
      </c>
      <c r="S235" s="68">
        <f t="shared" si="17"/>
        <v>0</v>
      </c>
      <c r="T235" s="69">
        <f t="shared" si="18"/>
        <v>0</v>
      </c>
      <c r="U235" s="65">
        <f t="shared" si="19"/>
        <v>0</v>
      </c>
      <c r="V235" s="58">
        <f t="shared" si="20"/>
        <v>0</v>
      </c>
    </row>
    <row r="236" spans="2:22" ht="13.5" customHeight="1">
      <c r="B236" s="62">
        <f t="shared" si="0"/>
        <v>210</v>
      </c>
      <c r="C236" s="68">
        <f t="shared" si="1"/>
        <v>0</v>
      </c>
      <c r="D236" s="69">
        <f t="shared" si="2"/>
        <v>0</v>
      </c>
      <c r="E236" s="68">
        <f t="shared" si="3"/>
        <v>0</v>
      </c>
      <c r="F236" s="69">
        <f t="shared" si="4"/>
        <v>0</v>
      </c>
      <c r="G236" s="68">
        <f t="shared" si="5"/>
        <v>0</v>
      </c>
      <c r="H236" s="69">
        <f t="shared" si="6"/>
        <v>0</v>
      </c>
      <c r="I236" s="68">
        <f t="shared" si="7"/>
        <v>0</v>
      </c>
      <c r="J236" s="69">
        <f t="shared" si="8"/>
        <v>0</v>
      </c>
      <c r="K236" s="68">
        <f t="shared" si="9"/>
        <v>0</v>
      </c>
      <c r="L236" s="69">
        <f t="shared" si="10"/>
        <v>0</v>
      </c>
      <c r="M236" s="68">
        <f t="shared" si="11"/>
        <v>0</v>
      </c>
      <c r="N236" s="69">
        <f t="shared" si="12"/>
        <v>0</v>
      </c>
      <c r="O236" s="68">
        <f t="shared" si="13"/>
        <v>0</v>
      </c>
      <c r="P236" s="69">
        <f t="shared" si="14"/>
        <v>0</v>
      </c>
      <c r="Q236" s="68">
        <f t="shared" si="15"/>
        <v>0</v>
      </c>
      <c r="R236" s="69">
        <f t="shared" si="16"/>
        <v>0</v>
      </c>
      <c r="S236" s="68">
        <f t="shared" si="17"/>
        <v>0</v>
      </c>
      <c r="T236" s="69">
        <f t="shared" si="18"/>
        <v>0</v>
      </c>
      <c r="U236" s="65">
        <f t="shared" si="19"/>
        <v>0</v>
      </c>
      <c r="V236" s="58">
        <f t="shared" si="20"/>
        <v>0</v>
      </c>
    </row>
    <row r="237" spans="2:22" ht="13.5" customHeight="1">
      <c r="B237" s="62">
        <f t="shared" si="0"/>
        <v>211</v>
      </c>
      <c r="C237" s="68">
        <f t="shared" si="1"/>
        <v>0</v>
      </c>
      <c r="D237" s="69">
        <f t="shared" si="2"/>
        <v>0</v>
      </c>
      <c r="E237" s="68">
        <f t="shared" si="3"/>
        <v>0</v>
      </c>
      <c r="F237" s="69">
        <f t="shared" si="4"/>
        <v>0</v>
      </c>
      <c r="G237" s="68">
        <f t="shared" si="5"/>
        <v>0</v>
      </c>
      <c r="H237" s="69">
        <f t="shared" si="6"/>
        <v>0</v>
      </c>
      <c r="I237" s="68">
        <f t="shared" si="7"/>
        <v>0</v>
      </c>
      <c r="J237" s="69">
        <f t="shared" si="8"/>
        <v>0</v>
      </c>
      <c r="K237" s="68">
        <f t="shared" si="9"/>
        <v>0</v>
      </c>
      <c r="L237" s="69">
        <f t="shared" si="10"/>
        <v>0</v>
      </c>
      <c r="M237" s="68">
        <f t="shared" si="11"/>
        <v>0</v>
      </c>
      <c r="N237" s="69">
        <f t="shared" si="12"/>
        <v>0</v>
      </c>
      <c r="O237" s="68">
        <f t="shared" si="13"/>
        <v>0</v>
      </c>
      <c r="P237" s="69">
        <f t="shared" si="14"/>
        <v>0</v>
      </c>
      <c r="Q237" s="68">
        <f t="shared" si="15"/>
        <v>0</v>
      </c>
      <c r="R237" s="69">
        <f t="shared" si="16"/>
        <v>0</v>
      </c>
      <c r="S237" s="68">
        <f t="shared" si="17"/>
        <v>0</v>
      </c>
      <c r="T237" s="69">
        <f t="shared" si="18"/>
        <v>0</v>
      </c>
      <c r="U237" s="65">
        <f t="shared" si="19"/>
        <v>0</v>
      </c>
      <c r="V237" s="58">
        <f t="shared" si="20"/>
        <v>0</v>
      </c>
    </row>
    <row r="238" spans="2:22" ht="13.5" customHeight="1">
      <c r="B238" s="62">
        <f t="shared" si="0"/>
        <v>212</v>
      </c>
      <c r="C238" s="68">
        <f t="shared" si="1"/>
        <v>0</v>
      </c>
      <c r="D238" s="69">
        <f t="shared" si="2"/>
        <v>0</v>
      </c>
      <c r="E238" s="68">
        <f t="shared" si="3"/>
        <v>0</v>
      </c>
      <c r="F238" s="69">
        <f t="shared" si="4"/>
        <v>0</v>
      </c>
      <c r="G238" s="68">
        <f t="shared" si="5"/>
        <v>0</v>
      </c>
      <c r="H238" s="69">
        <f t="shared" si="6"/>
        <v>0</v>
      </c>
      <c r="I238" s="68">
        <f t="shared" si="7"/>
        <v>0</v>
      </c>
      <c r="J238" s="69">
        <f t="shared" si="8"/>
        <v>0</v>
      </c>
      <c r="K238" s="68">
        <f t="shared" si="9"/>
        <v>0</v>
      </c>
      <c r="L238" s="69">
        <f t="shared" si="10"/>
        <v>0</v>
      </c>
      <c r="M238" s="68">
        <f t="shared" si="11"/>
        <v>0</v>
      </c>
      <c r="N238" s="69">
        <f t="shared" si="12"/>
        <v>0</v>
      </c>
      <c r="O238" s="68">
        <f t="shared" si="13"/>
        <v>0</v>
      </c>
      <c r="P238" s="69">
        <f t="shared" si="14"/>
        <v>0</v>
      </c>
      <c r="Q238" s="68">
        <f t="shared" si="15"/>
        <v>0</v>
      </c>
      <c r="R238" s="69">
        <f t="shared" si="16"/>
        <v>0</v>
      </c>
      <c r="S238" s="68">
        <f t="shared" si="17"/>
        <v>0</v>
      </c>
      <c r="T238" s="69">
        <f t="shared" si="18"/>
        <v>0</v>
      </c>
      <c r="U238" s="65">
        <f t="shared" si="19"/>
        <v>0</v>
      </c>
      <c r="V238" s="58">
        <f t="shared" si="20"/>
        <v>0</v>
      </c>
    </row>
    <row r="239" spans="2:22" ht="13.5" customHeight="1">
      <c r="B239" s="62">
        <f t="shared" si="0"/>
        <v>213</v>
      </c>
      <c r="C239" s="68">
        <f t="shared" si="1"/>
        <v>0</v>
      </c>
      <c r="D239" s="69">
        <f t="shared" si="2"/>
        <v>0</v>
      </c>
      <c r="E239" s="68">
        <f t="shared" si="3"/>
        <v>0</v>
      </c>
      <c r="F239" s="69">
        <f t="shared" si="4"/>
        <v>0</v>
      </c>
      <c r="G239" s="68">
        <f t="shared" si="5"/>
        <v>0</v>
      </c>
      <c r="H239" s="69">
        <f t="shared" si="6"/>
        <v>0</v>
      </c>
      <c r="I239" s="68">
        <f t="shared" si="7"/>
        <v>0</v>
      </c>
      <c r="J239" s="69">
        <f t="shared" si="8"/>
        <v>0</v>
      </c>
      <c r="K239" s="68">
        <f t="shared" si="9"/>
        <v>0</v>
      </c>
      <c r="L239" s="69">
        <f t="shared" si="10"/>
        <v>0</v>
      </c>
      <c r="M239" s="68">
        <f t="shared" si="11"/>
        <v>0</v>
      </c>
      <c r="N239" s="69">
        <f t="shared" si="12"/>
        <v>0</v>
      </c>
      <c r="O239" s="68">
        <f t="shared" si="13"/>
        <v>0</v>
      </c>
      <c r="P239" s="69">
        <f t="shared" si="14"/>
        <v>0</v>
      </c>
      <c r="Q239" s="68">
        <f t="shared" si="15"/>
        <v>0</v>
      </c>
      <c r="R239" s="69">
        <f t="shared" si="16"/>
        <v>0</v>
      </c>
      <c r="S239" s="68">
        <f t="shared" si="17"/>
        <v>0</v>
      </c>
      <c r="T239" s="69">
        <f t="shared" si="18"/>
        <v>0</v>
      </c>
      <c r="U239" s="65">
        <f t="shared" si="19"/>
        <v>0</v>
      </c>
      <c r="V239" s="58">
        <f t="shared" si="20"/>
        <v>0</v>
      </c>
    </row>
    <row r="240" spans="2:22" ht="13.5" customHeight="1">
      <c r="B240" s="62">
        <f t="shared" si="0"/>
        <v>214</v>
      </c>
      <c r="C240" s="68">
        <f t="shared" si="1"/>
        <v>0</v>
      </c>
      <c r="D240" s="69">
        <f t="shared" si="2"/>
        <v>0</v>
      </c>
      <c r="E240" s="68">
        <f t="shared" si="3"/>
        <v>0</v>
      </c>
      <c r="F240" s="69">
        <f t="shared" si="4"/>
        <v>0</v>
      </c>
      <c r="G240" s="68">
        <f t="shared" si="5"/>
        <v>0</v>
      </c>
      <c r="H240" s="69">
        <f t="shared" si="6"/>
        <v>0</v>
      </c>
      <c r="I240" s="68">
        <f t="shared" si="7"/>
        <v>0</v>
      </c>
      <c r="J240" s="69">
        <f t="shared" si="8"/>
        <v>0</v>
      </c>
      <c r="K240" s="68">
        <f t="shared" si="9"/>
        <v>0</v>
      </c>
      <c r="L240" s="69">
        <f t="shared" si="10"/>
        <v>0</v>
      </c>
      <c r="M240" s="68">
        <f t="shared" si="11"/>
        <v>0</v>
      </c>
      <c r="N240" s="69">
        <f t="shared" si="12"/>
        <v>0</v>
      </c>
      <c r="O240" s="68">
        <f t="shared" si="13"/>
        <v>0</v>
      </c>
      <c r="P240" s="69">
        <f t="shared" si="14"/>
        <v>0</v>
      </c>
      <c r="Q240" s="68">
        <f t="shared" si="15"/>
        <v>0</v>
      </c>
      <c r="R240" s="69">
        <f t="shared" si="16"/>
        <v>0</v>
      </c>
      <c r="S240" s="68">
        <f t="shared" si="17"/>
        <v>0</v>
      </c>
      <c r="T240" s="69">
        <f t="shared" si="18"/>
        <v>0</v>
      </c>
      <c r="U240" s="65">
        <f t="shared" si="19"/>
        <v>0</v>
      </c>
      <c r="V240" s="58">
        <f t="shared" si="20"/>
        <v>0</v>
      </c>
    </row>
    <row r="241" spans="2:22" ht="13.5" customHeight="1">
      <c r="B241" s="62">
        <f t="shared" si="0"/>
        <v>215</v>
      </c>
      <c r="C241" s="68">
        <f t="shared" si="1"/>
        <v>0</v>
      </c>
      <c r="D241" s="69">
        <f t="shared" si="2"/>
        <v>0</v>
      </c>
      <c r="E241" s="68">
        <f t="shared" si="3"/>
        <v>0</v>
      </c>
      <c r="F241" s="69">
        <f t="shared" si="4"/>
        <v>0</v>
      </c>
      <c r="G241" s="68">
        <f t="shared" si="5"/>
        <v>0</v>
      </c>
      <c r="H241" s="69">
        <f t="shared" si="6"/>
        <v>0</v>
      </c>
      <c r="I241" s="68">
        <f t="shared" si="7"/>
        <v>0</v>
      </c>
      <c r="J241" s="69">
        <f t="shared" si="8"/>
        <v>0</v>
      </c>
      <c r="K241" s="68">
        <f t="shared" si="9"/>
        <v>0</v>
      </c>
      <c r="L241" s="69">
        <f t="shared" si="10"/>
        <v>0</v>
      </c>
      <c r="M241" s="68">
        <f t="shared" si="11"/>
        <v>0</v>
      </c>
      <c r="N241" s="69">
        <f t="shared" si="12"/>
        <v>0</v>
      </c>
      <c r="O241" s="68">
        <f t="shared" si="13"/>
        <v>0</v>
      </c>
      <c r="P241" s="69">
        <f t="shared" si="14"/>
        <v>0</v>
      </c>
      <c r="Q241" s="68">
        <f t="shared" si="15"/>
        <v>0</v>
      </c>
      <c r="R241" s="69">
        <f t="shared" si="16"/>
        <v>0</v>
      </c>
      <c r="S241" s="68">
        <f t="shared" si="17"/>
        <v>0</v>
      </c>
      <c r="T241" s="69">
        <f t="shared" si="18"/>
        <v>0</v>
      </c>
      <c r="U241" s="65">
        <f t="shared" si="19"/>
        <v>0</v>
      </c>
      <c r="V241" s="58">
        <f t="shared" si="20"/>
        <v>0</v>
      </c>
    </row>
    <row r="242" spans="2:22" ht="13.5" customHeight="1">
      <c r="B242" s="62">
        <f t="shared" si="0"/>
        <v>216</v>
      </c>
      <c r="C242" s="68">
        <f t="shared" si="1"/>
        <v>0</v>
      </c>
      <c r="D242" s="69">
        <f t="shared" si="2"/>
        <v>0</v>
      </c>
      <c r="E242" s="68">
        <f t="shared" si="3"/>
        <v>0</v>
      </c>
      <c r="F242" s="69">
        <f t="shared" si="4"/>
        <v>0</v>
      </c>
      <c r="G242" s="68">
        <f t="shared" si="5"/>
        <v>0</v>
      </c>
      <c r="H242" s="69">
        <f t="shared" si="6"/>
        <v>0</v>
      </c>
      <c r="I242" s="68">
        <f t="shared" si="7"/>
        <v>0</v>
      </c>
      <c r="J242" s="69">
        <f t="shared" si="8"/>
        <v>0</v>
      </c>
      <c r="K242" s="68">
        <f t="shared" si="9"/>
        <v>0</v>
      </c>
      <c r="L242" s="69">
        <f t="shared" si="10"/>
        <v>0</v>
      </c>
      <c r="M242" s="68">
        <f t="shared" si="11"/>
        <v>0</v>
      </c>
      <c r="N242" s="69">
        <f t="shared" si="12"/>
        <v>0</v>
      </c>
      <c r="O242" s="68">
        <f t="shared" si="13"/>
        <v>0</v>
      </c>
      <c r="P242" s="69">
        <f t="shared" si="14"/>
        <v>0</v>
      </c>
      <c r="Q242" s="68">
        <f t="shared" si="15"/>
        <v>0</v>
      </c>
      <c r="R242" s="69">
        <f t="shared" si="16"/>
        <v>0</v>
      </c>
      <c r="S242" s="68">
        <f t="shared" si="17"/>
        <v>0</v>
      </c>
      <c r="T242" s="69">
        <f t="shared" si="18"/>
        <v>0</v>
      </c>
      <c r="U242" s="65">
        <f t="shared" si="19"/>
        <v>0</v>
      </c>
      <c r="V242" s="58">
        <f t="shared" si="20"/>
        <v>0</v>
      </c>
    </row>
    <row r="243" spans="2:22" ht="13.5" customHeight="1">
      <c r="B243" s="62">
        <f t="shared" si="0"/>
        <v>217</v>
      </c>
      <c r="C243" s="68">
        <f t="shared" si="1"/>
        <v>0</v>
      </c>
      <c r="D243" s="69">
        <f t="shared" si="2"/>
        <v>0</v>
      </c>
      <c r="E243" s="68">
        <f t="shared" si="3"/>
        <v>0</v>
      </c>
      <c r="F243" s="69">
        <f t="shared" si="4"/>
        <v>0</v>
      </c>
      <c r="G243" s="68">
        <f t="shared" si="5"/>
        <v>0</v>
      </c>
      <c r="H243" s="69">
        <f t="shared" si="6"/>
        <v>0</v>
      </c>
      <c r="I243" s="68">
        <f t="shared" si="7"/>
        <v>0</v>
      </c>
      <c r="J243" s="69">
        <f t="shared" si="8"/>
        <v>0</v>
      </c>
      <c r="K243" s="68">
        <f t="shared" si="9"/>
        <v>0</v>
      </c>
      <c r="L243" s="69">
        <f t="shared" si="10"/>
        <v>0</v>
      </c>
      <c r="M243" s="68">
        <f t="shared" si="11"/>
        <v>0</v>
      </c>
      <c r="N243" s="69">
        <f t="shared" si="12"/>
        <v>0</v>
      </c>
      <c r="O243" s="68">
        <f t="shared" si="13"/>
        <v>0</v>
      </c>
      <c r="P243" s="69">
        <f t="shared" si="14"/>
        <v>0</v>
      </c>
      <c r="Q243" s="68">
        <f t="shared" si="15"/>
        <v>0</v>
      </c>
      <c r="R243" s="69">
        <f t="shared" si="16"/>
        <v>0</v>
      </c>
      <c r="S243" s="68">
        <f t="shared" si="17"/>
        <v>0</v>
      </c>
      <c r="T243" s="69">
        <f t="shared" si="18"/>
        <v>0</v>
      </c>
      <c r="U243" s="65">
        <f t="shared" si="19"/>
        <v>0</v>
      </c>
      <c r="V243" s="58">
        <f t="shared" si="20"/>
        <v>0</v>
      </c>
    </row>
    <row r="244" spans="2:22" ht="13.5" customHeight="1">
      <c r="B244" s="62">
        <f t="shared" si="0"/>
        <v>218</v>
      </c>
      <c r="C244" s="68">
        <f t="shared" si="1"/>
        <v>0</v>
      </c>
      <c r="D244" s="69">
        <f t="shared" si="2"/>
        <v>0</v>
      </c>
      <c r="E244" s="68">
        <f t="shared" si="3"/>
        <v>0</v>
      </c>
      <c r="F244" s="69">
        <f t="shared" si="4"/>
        <v>0</v>
      </c>
      <c r="G244" s="68">
        <f t="shared" si="5"/>
        <v>0</v>
      </c>
      <c r="H244" s="69">
        <f t="shared" si="6"/>
        <v>0</v>
      </c>
      <c r="I244" s="68">
        <f t="shared" si="7"/>
        <v>0</v>
      </c>
      <c r="J244" s="69">
        <f t="shared" si="8"/>
        <v>0</v>
      </c>
      <c r="K244" s="68">
        <f t="shared" si="9"/>
        <v>0</v>
      </c>
      <c r="L244" s="69">
        <f t="shared" si="10"/>
        <v>0</v>
      </c>
      <c r="M244" s="68">
        <f t="shared" si="11"/>
        <v>0</v>
      </c>
      <c r="N244" s="69">
        <f t="shared" si="12"/>
        <v>0</v>
      </c>
      <c r="O244" s="68">
        <f t="shared" si="13"/>
        <v>0</v>
      </c>
      <c r="P244" s="69">
        <f t="shared" si="14"/>
        <v>0</v>
      </c>
      <c r="Q244" s="68">
        <f t="shared" si="15"/>
        <v>0</v>
      </c>
      <c r="R244" s="69">
        <f t="shared" si="16"/>
        <v>0</v>
      </c>
      <c r="S244" s="68">
        <f t="shared" si="17"/>
        <v>0</v>
      </c>
      <c r="T244" s="69">
        <f t="shared" si="18"/>
        <v>0</v>
      </c>
      <c r="U244" s="65">
        <f t="shared" si="19"/>
        <v>0</v>
      </c>
      <c r="V244" s="58">
        <f t="shared" si="20"/>
        <v>0</v>
      </c>
    </row>
    <row r="245" spans="2:22" ht="13.5" customHeight="1">
      <c r="B245" s="62">
        <f t="shared" si="0"/>
        <v>219</v>
      </c>
      <c r="C245" s="68">
        <f t="shared" si="1"/>
        <v>0</v>
      </c>
      <c r="D245" s="69">
        <f t="shared" si="2"/>
        <v>0</v>
      </c>
      <c r="E245" s="68">
        <f t="shared" si="3"/>
        <v>0</v>
      </c>
      <c r="F245" s="69">
        <f t="shared" si="4"/>
        <v>0</v>
      </c>
      <c r="G245" s="68">
        <f t="shared" si="5"/>
        <v>0</v>
      </c>
      <c r="H245" s="69">
        <f t="shared" si="6"/>
        <v>0</v>
      </c>
      <c r="I245" s="68">
        <f t="shared" si="7"/>
        <v>0</v>
      </c>
      <c r="J245" s="69">
        <f t="shared" si="8"/>
        <v>0</v>
      </c>
      <c r="K245" s="68">
        <f t="shared" si="9"/>
        <v>0</v>
      </c>
      <c r="L245" s="69">
        <f t="shared" si="10"/>
        <v>0</v>
      </c>
      <c r="M245" s="68">
        <f t="shared" si="11"/>
        <v>0</v>
      </c>
      <c r="N245" s="69">
        <f t="shared" si="12"/>
        <v>0</v>
      </c>
      <c r="O245" s="68">
        <f t="shared" si="13"/>
        <v>0</v>
      </c>
      <c r="P245" s="69">
        <f t="shared" si="14"/>
        <v>0</v>
      </c>
      <c r="Q245" s="68">
        <f t="shared" si="15"/>
        <v>0</v>
      </c>
      <c r="R245" s="69">
        <f t="shared" si="16"/>
        <v>0</v>
      </c>
      <c r="S245" s="68">
        <f t="shared" si="17"/>
        <v>0</v>
      </c>
      <c r="T245" s="69">
        <f t="shared" si="18"/>
        <v>0</v>
      </c>
      <c r="U245" s="65">
        <f t="shared" si="19"/>
        <v>0</v>
      </c>
      <c r="V245" s="58">
        <f t="shared" si="20"/>
        <v>0</v>
      </c>
    </row>
    <row r="246" spans="2:22" ht="13.5" customHeight="1">
      <c r="B246" s="62">
        <f t="shared" si="0"/>
        <v>220</v>
      </c>
      <c r="C246" s="68">
        <f t="shared" si="1"/>
        <v>0</v>
      </c>
      <c r="D246" s="69">
        <f t="shared" si="2"/>
        <v>0</v>
      </c>
      <c r="E246" s="68">
        <f t="shared" si="3"/>
        <v>0</v>
      </c>
      <c r="F246" s="69">
        <f t="shared" si="4"/>
        <v>0</v>
      </c>
      <c r="G246" s="68">
        <f t="shared" si="5"/>
        <v>0</v>
      </c>
      <c r="H246" s="69">
        <f t="shared" si="6"/>
        <v>0</v>
      </c>
      <c r="I246" s="68">
        <f t="shared" si="7"/>
        <v>0</v>
      </c>
      <c r="J246" s="69">
        <f t="shared" si="8"/>
        <v>0</v>
      </c>
      <c r="K246" s="68">
        <f t="shared" si="9"/>
        <v>0</v>
      </c>
      <c r="L246" s="69">
        <f t="shared" si="10"/>
        <v>0</v>
      </c>
      <c r="M246" s="68">
        <f t="shared" si="11"/>
        <v>0</v>
      </c>
      <c r="N246" s="69">
        <f t="shared" si="12"/>
        <v>0</v>
      </c>
      <c r="O246" s="68">
        <f t="shared" si="13"/>
        <v>0</v>
      </c>
      <c r="P246" s="69">
        <f t="shared" si="14"/>
        <v>0</v>
      </c>
      <c r="Q246" s="68">
        <f t="shared" si="15"/>
        <v>0</v>
      </c>
      <c r="R246" s="69">
        <f t="shared" si="16"/>
        <v>0</v>
      </c>
      <c r="S246" s="68">
        <f t="shared" si="17"/>
        <v>0</v>
      </c>
      <c r="T246" s="69">
        <f t="shared" si="18"/>
        <v>0</v>
      </c>
      <c r="U246" s="65">
        <f t="shared" si="19"/>
        <v>0</v>
      </c>
      <c r="V246" s="58">
        <f t="shared" si="20"/>
        <v>0</v>
      </c>
    </row>
    <row r="247" spans="2:22" ht="13.5" customHeight="1">
      <c r="B247" s="62">
        <f t="shared" si="0"/>
        <v>221</v>
      </c>
      <c r="C247" s="68">
        <f t="shared" si="1"/>
        <v>0</v>
      </c>
      <c r="D247" s="69">
        <f t="shared" si="2"/>
        <v>0</v>
      </c>
      <c r="E247" s="68">
        <f t="shared" si="3"/>
        <v>0</v>
      </c>
      <c r="F247" s="69">
        <f t="shared" si="4"/>
        <v>0</v>
      </c>
      <c r="G247" s="68">
        <f t="shared" si="5"/>
        <v>0</v>
      </c>
      <c r="H247" s="69">
        <f t="shared" si="6"/>
        <v>0</v>
      </c>
      <c r="I247" s="68">
        <f t="shared" si="7"/>
        <v>0</v>
      </c>
      <c r="J247" s="69">
        <f t="shared" si="8"/>
        <v>0</v>
      </c>
      <c r="K247" s="68">
        <f t="shared" si="9"/>
        <v>0</v>
      </c>
      <c r="L247" s="69">
        <f t="shared" si="10"/>
        <v>0</v>
      </c>
      <c r="M247" s="68">
        <f t="shared" si="11"/>
        <v>0</v>
      </c>
      <c r="N247" s="69">
        <f t="shared" si="12"/>
        <v>0</v>
      </c>
      <c r="O247" s="68">
        <f t="shared" si="13"/>
        <v>0</v>
      </c>
      <c r="P247" s="69">
        <f t="shared" si="14"/>
        <v>0</v>
      </c>
      <c r="Q247" s="68">
        <f t="shared" si="15"/>
        <v>0</v>
      </c>
      <c r="R247" s="69">
        <f t="shared" si="16"/>
        <v>0</v>
      </c>
      <c r="S247" s="68">
        <f t="shared" si="17"/>
        <v>0</v>
      </c>
      <c r="T247" s="69">
        <f t="shared" si="18"/>
        <v>0</v>
      </c>
      <c r="U247" s="65">
        <f t="shared" si="19"/>
        <v>0</v>
      </c>
      <c r="V247" s="58">
        <f t="shared" si="20"/>
        <v>0</v>
      </c>
    </row>
    <row r="248" spans="2:22" ht="13.5" customHeight="1">
      <c r="B248" s="62">
        <f t="shared" si="0"/>
        <v>222</v>
      </c>
      <c r="C248" s="68">
        <f t="shared" si="1"/>
        <v>0</v>
      </c>
      <c r="D248" s="69">
        <f t="shared" si="2"/>
        <v>0</v>
      </c>
      <c r="E248" s="68">
        <f t="shared" si="3"/>
        <v>0</v>
      </c>
      <c r="F248" s="69">
        <f t="shared" si="4"/>
        <v>0</v>
      </c>
      <c r="G248" s="68">
        <f t="shared" si="5"/>
        <v>0</v>
      </c>
      <c r="H248" s="69">
        <f t="shared" si="6"/>
        <v>0</v>
      </c>
      <c r="I248" s="68">
        <f t="shared" si="7"/>
        <v>0</v>
      </c>
      <c r="J248" s="69">
        <f t="shared" si="8"/>
        <v>0</v>
      </c>
      <c r="K248" s="68">
        <f t="shared" si="9"/>
        <v>0</v>
      </c>
      <c r="L248" s="69">
        <f t="shared" si="10"/>
        <v>0</v>
      </c>
      <c r="M248" s="68">
        <f t="shared" si="11"/>
        <v>0</v>
      </c>
      <c r="N248" s="69">
        <f t="shared" si="12"/>
        <v>0</v>
      </c>
      <c r="O248" s="68">
        <f t="shared" si="13"/>
        <v>0</v>
      </c>
      <c r="P248" s="69">
        <f t="shared" si="14"/>
        <v>0</v>
      </c>
      <c r="Q248" s="68">
        <f t="shared" si="15"/>
        <v>0</v>
      </c>
      <c r="R248" s="69">
        <f t="shared" si="16"/>
        <v>0</v>
      </c>
      <c r="S248" s="68">
        <f t="shared" si="17"/>
        <v>0</v>
      </c>
      <c r="T248" s="69">
        <f t="shared" si="18"/>
        <v>0</v>
      </c>
      <c r="U248" s="65">
        <f t="shared" si="19"/>
        <v>0</v>
      </c>
      <c r="V248" s="58">
        <f t="shared" si="20"/>
        <v>0</v>
      </c>
    </row>
    <row r="249" spans="2:22" ht="13.5" customHeight="1">
      <c r="B249" s="62">
        <f t="shared" si="0"/>
        <v>223</v>
      </c>
      <c r="C249" s="68">
        <f t="shared" si="1"/>
        <v>0</v>
      </c>
      <c r="D249" s="69">
        <f t="shared" si="2"/>
        <v>0</v>
      </c>
      <c r="E249" s="68">
        <f t="shared" si="3"/>
        <v>0</v>
      </c>
      <c r="F249" s="69">
        <f t="shared" si="4"/>
        <v>0</v>
      </c>
      <c r="G249" s="68">
        <f t="shared" si="5"/>
        <v>0</v>
      </c>
      <c r="H249" s="69">
        <f t="shared" si="6"/>
        <v>0</v>
      </c>
      <c r="I249" s="68">
        <f t="shared" si="7"/>
        <v>0</v>
      </c>
      <c r="J249" s="69">
        <f t="shared" si="8"/>
        <v>0</v>
      </c>
      <c r="K249" s="68">
        <f t="shared" si="9"/>
        <v>0</v>
      </c>
      <c r="L249" s="69">
        <f t="shared" si="10"/>
        <v>0</v>
      </c>
      <c r="M249" s="68">
        <f t="shared" si="11"/>
        <v>0</v>
      </c>
      <c r="N249" s="69">
        <f t="shared" si="12"/>
        <v>0</v>
      </c>
      <c r="O249" s="68">
        <f t="shared" si="13"/>
        <v>0</v>
      </c>
      <c r="P249" s="69">
        <f t="shared" si="14"/>
        <v>0</v>
      </c>
      <c r="Q249" s="68">
        <f t="shared" si="15"/>
        <v>0</v>
      </c>
      <c r="R249" s="69">
        <f t="shared" si="16"/>
        <v>0</v>
      </c>
      <c r="S249" s="68">
        <f t="shared" si="17"/>
        <v>0</v>
      </c>
      <c r="T249" s="69">
        <f t="shared" si="18"/>
        <v>0</v>
      </c>
      <c r="U249" s="65">
        <f t="shared" si="19"/>
        <v>0</v>
      </c>
      <c r="V249" s="58">
        <f t="shared" si="20"/>
        <v>0</v>
      </c>
    </row>
    <row r="250" spans="2:22" ht="13.5" customHeight="1">
      <c r="B250" s="62">
        <f t="shared" si="0"/>
        <v>224</v>
      </c>
      <c r="C250" s="68">
        <f t="shared" si="1"/>
        <v>0</v>
      </c>
      <c r="D250" s="69">
        <f t="shared" si="2"/>
        <v>0</v>
      </c>
      <c r="E250" s="68">
        <f t="shared" si="3"/>
        <v>0</v>
      </c>
      <c r="F250" s="69">
        <f t="shared" si="4"/>
        <v>0</v>
      </c>
      <c r="G250" s="68">
        <f t="shared" si="5"/>
        <v>0</v>
      </c>
      <c r="H250" s="69">
        <f t="shared" si="6"/>
        <v>0</v>
      </c>
      <c r="I250" s="68">
        <f t="shared" si="7"/>
        <v>0</v>
      </c>
      <c r="J250" s="69">
        <f t="shared" si="8"/>
        <v>0</v>
      </c>
      <c r="K250" s="68">
        <f t="shared" si="9"/>
        <v>0</v>
      </c>
      <c r="L250" s="69">
        <f t="shared" si="10"/>
        <v>0</v>
      </c>
      <c r="M250" s="68">
        <f t="shared" si="11"/>
        <v>0</v>
      </c>
      <c r="N250" s="69">
        <f t="shared" si="12"/>
        <v>0</v>
      </c>
      <c r="O250" s="68">
        <f t="shared" si="13"/>
        <v>0</v>
      </c>
      <c r="P250" s="69">
        <f t="shared" si="14"/>
        <v>0</v>
      </c>
      <c r="Q250" s="68">
        <f t="shared" si="15"/>
        <v>0</v>
      </c>
      <c r="R250" s="69">
        <f t="shared" si="16"/>
        <v>0</v>
      </c>
      <c r="S250" s="68">
        <f t="shared" si="17"/>
        <v>0</v>
      </c>
      <c r="T250" s="69">
        <f t="shared" si="18"/>
        <v>0</v>
      </c>
      <c r="U250" s="65">
        <f t="shared" si="19"/>
        <v>0</v>
      </c>
      <c r="V250" s="58">
        <f t="shared" si="20"/>
        <v>0</v>
      </c>
    </row>
    <row r="251" spans="2:22" ht="13.5" customHeight="1">
      <c r="B251" s="62">
        <f t="shared" si="0"/>
        <v>225</v>
      </c>
      <c r="C251" s="68">
        <f t="shared" si="1"/>
        <v>0</v>
      </c>
      <c r="D251" s="69">
        <f t="shared" si="2"/>
        <v>0</v>
      </c>
      <c r="E251" s="68">
        <f t="shared" si="3"/>
        <v>0</v>
      </c>
      <c r="F251" s="69">
        <f t="shared" si="4"/>
        <v>0</v>
      </c>
      <c r="G251" s="68">
        <f t="shared" si="5"/>
        <v>0</v>
      </c>
      <c r="H251" s="69">
        <f t="shared" si="6"/>
        <v>0</v>
      </c>
      <c r="I251" s="68">
        <f t="shared" si="7"/>
        <v>0</v>
      </c>
      <c r="J251" s="69">
        <f t="shared" si="8"/>
        <v>0</v>
      </c>
      <c r="K251" s="68">
        <f t="shared" si="9"/>
        <v>0</v>
      </c>
      <c r="L251" s="69">
        <f t="shared" si="10"/>
        <v>0</v>
      </c>
      <c r="M251" s="68">
        <f t="shared" si="11"/>
        <v>0</v>
      </c>
      <c r="N251" s="69">
        <f t="shared" si="12"/>
        <v>0</v>
      </c>
      <c r="O251" s="68">
        <f t="shared" si="13"/>
        <v>0</v>
      </c>
      <c r="P251" s="69">
        <f t="shared" si="14"/>
        <v>0</v>
      </c>
      <c r="Q251" s="68">
        <f t="shared" si="15"/>
        <v>0</v>
      </c>
      <c r="R251" s="69">
        <f t="shared" si="16"/>
        <v>0</v>
      </c>
      <c r="S251" s="68">
        <f t="shared" si="17"/>
        <v>0</v>
      </c>
      <c r="T251" s="69">
        <f t="shared" si="18"/>
        <v>0</v>
      </c>
      <c r="U251" s="65">
        <f t="shared" si="19"/>
        <v>0</v>
      </c>
      <c r="V251" s="58">
        <f t="shared" si="20"/>
        <v>0</v>
      </c>
    </row>
    <row r="252" spans="2:22" ht="13.5" customHeight="1">
      <c r="B252" s="62">
        <f t="shared" si="0"/>
        <v>226</v>
      </c>
      <c r="C252" s="68">
        <f t="shared" si="1"/>
        <v>0</v>
      </c>
      <c r="D252" s="69">
        <f t="shared" si="2"/>
        <v>0</v>
      </c>
      <c r="E252" s="68">
        <f t="shared" si="3"/>
        <v>0</v>
      </c>
      <c r="F252" s="69">
        <f t="shared" si="4"/>
        <v>0</v>
      </c>
      <c r="G252" s="68">
        <f t="shared" si="5"/>
        <v>0</v>
      </c>
      <c r="H252" s="69">
        <f t="shared" si="6"/>
        <v>0</v>
      </c>
      <c r="I252" s="68">
        <f t="shared" si="7"/>
        <v>0</v>
      </c>
      <c r="J252" s="69">
        <f t="shared" si="8"/>
        <v>0</v>
      </c>
      <c r="K252" s="68">
        <f t="shared" si="9"/>
        <v>0</v>
      </c>
      <c r="L252" s="69">
        <f t="shared" si="10"/>
        <v>0</v>
      </c>
      <c r="M252" s="68">
        <f t="shared" si="11"/>
        <v>0</v>
      </c>
      <c r="N252" s="69">
        <f t="shared" si="12"/>
        <v>0</v>
      </c>
      <c r="O252" s="68">
        <f t="shared" si="13"/>
        <v>0</v>
      </c>
      <c r="P252" s="69">
        <f t="shared" si="14"/>
        <v>0</v>
      </c>
      <c r="Q252" s="68">
        <f t="shared" si="15"/>
        <v>0</v>
      </c>
      <c r="R252" s="69">
        <f t="shared" si="16"/>
        <v>0</v>
      </c>
      <c r="S252" s="68">
        <f t="shared" si="17"/>
        <v>0</v>
      </c>
      <c r="T252" s="69">
        <f t="shared" si="18"/>
        <v>0</v>
      </c>
      <c r="U252" s="65">
        <f t="shared" si="19"/>
        <v>0</v>
      </c>
      <c r="V252" s="58">
        <f t="shared" si="20"/>
        <v>0</v>
      </c>
    </row>
    <row r="253" spans="2:22" ht="13.5" customHeight="1">
      <c r="B253" s="62">
        <f t="shared" si="0"/>
        <v>227</v>
      </c>
      <c r="C253" s="68">
        <f t="shared" si="1"/>
        <v>0</v>
      </c>
      <c r="D253" s="69">
        <f t="shared" si="2"/>
        <v>0</v>
      </c>
      <c r="E253" s="68">
        <f t="shared" si="3"/>
        <v>0</v>
      </c>
      <c r="F253" s="69">
        <f t="shared" si="4"/>
        <v>0</v>
      </c>
      <c r="G253" s="68">
        <f t="shared" si="5"/>
        <v>0</v>
      </c>
      <c r="H253" s="69">
        <f t="shared" si="6"/>
        <v>0</v>
      </c>
      <c r="I253" s="68">
        <f t="shared" si="7"/>
        <v>0</v>
      </c>
      <c r="J253" s="69">
        <f t="shared" si="8"/>
        <v>0</v>
      </c>
      <c r="K253" s="68">
        <f t="shared" si="9"/>
        <v>0</v>
      </c>
      <c r="L253" s="69">
        <f t="shared" si="10"/>
        <v>0</v>
      </c>
      <c r="M253" s="68">
        <f t="shared" si="11"/>
        <v>0</v>
      </c>
      <c r="N253" s="69">
        <f t="shared" si="12"/>
        <v>0</v>
      </c>
      <c r="O253" s="68">
        <f t="shared" si="13"/>
        <v>0</v>
      </c>
      <c r="P253" s="69">
        <f t="shared" si="14"/>
        <v>0</v>
      </c>
      <c r="Q253" s="68">
        <f t="shared" si="15"/>
        <v>0</v>
      </c>
      <c r="R253" s="69">
        <f t="shared" si="16"/>
        <v>0</v>
      </c>
      <c r="S253" s="68">
        <f t="shared" si="17"/>
        <v>0</v>
      </c>
      <c r="T253" s="69">
        <f t="shared" si="18"/>
        <v>0</v>
      </c>
      <c r="U253" s="65">
        <f t="shared" si="19"/>
        <v>0</v>
      </c>
      <c r="V253" s="58">
        <f t="shared" si="20"/>
        <v>0</v>
      </c>
    </row>
    <row r="254" spans="2:22" ht="13.5" customHeight="1">
      <c r="B254" s="62">
        <f t="shared" si="0"/>
        <v>228</v>
      </c>
      <c r="C254" s="68">
        <f t="shared" si="1"/>
        <v>0</v>
      </c>
      <c r="D254" s="69">
        <f t="shared" si="2"/>
        <v>0</v>
      </c>
      <c r="E254" s="68">
        <f t="shared" si="3"/>
        <v>0</v>
      </c>
      <c r="F254" s="69">
        <f t="shared" si="4"/>
        <v>0</v>
      </c>
      <c r="G254" s="68">
        <f t="shared" si="5"/>
        <v>0</v>
      </c>
      <c r="H254" s="69">
        <f t="shared" si="6"/>
        <v>0</v>
      </c>
      <c r="I254" s="68">
        <f t="shared" si="7"/>
        <v>0</v>
      </c>
      <c r="J254" s="69">
        <f t="shared" si="8"/>
        <v>0</v>
      </c>
      <c r="K254" s="68">
        <f t="shared" si="9"/>
        <v>0</v>
      </c>
      <c r="L254" s="69">
        <f t="shared" si="10"/>
        <v>0</v>
      </c>
      <c r="M254" s="68">
        <f t="shared" si="11"/>
        <v>0</v>
      </c>
      <c r="N254" s="69">
        <f t="shared" si="12"/>
        <v>0</v>
      </c>
      <c r="O254" s="68">
        <f t="shared" si="13"/>
        <v>0</v>
      </c>
      <c r="P254" s="69">
        <f t="shared" si="14"/>
        <v>0</v>
      </c>
      <c r="Q254" s="68">
        <f t="shared" si="15"/>
        <v>0</v>
      </c>
      <c r="R254" s="69">
        <f t="shared" si="16"/>
        <v>0</v>
      </c>
      <c r="S254" s="68">
        <f t="shared" si="17"/>
        <v>0</v>
      </c>
      <c r="T254" s="69">
        <f t="shared" si="18"/>
        <v>0</v>
      </c>
      <c r="U254" s="65">
        <f t="shared" si="19"/>
        <v>0</v>
      </c>
      <c r="V254" s="58">
        <f t="shared" si="20"/>
        <v>0</v>
      </c>
    </row>
    <row r="255" spans="2:22" ht="13.5" customHeight="1">
      <c r="B255" s="62">
        <f t="shared" si="0"/>
        <v>229</v>
      </c>
      <c r="C255" s="68">
        <f t="shared" si="1"/>
        <v>0</v>
      </c>
      <c r="D255" s="69">
        <f t="shared" si="2"/>
        <v>0</v>
      </c>
      <c r="E255" s="68">
        <f t="shared" si="3"/>
        <v>0</v>
      </c>
      <c r="F255" s="69">
        <f t="shared" si="4"/>
        <v>0</v>
      </c>
      <c r="G255" s="68">
        <f t="shared" si="5"/>
        <v>0</v>
      </c>
      <c r="H255" s="69">
        <f t="shared" si="6"/>
        <v>0</v>
      </c>
      <c r="I255" s="68">
        <f t="shared" si="7"/>
        <v>0</v>
      </c>
      <c r="J255" s="69">
        <f t="shared" si="8"/>
        <v>0</v>
      </c>
      <c r="K255" s="68">
        <f t="shared" si="9"/>
        <v>0</v>
      </c>
      <c r="L255" s="69">
        <f t="shared" si="10"/>
        <v>0</v>
      </c>
      <c r="M255" s="68">
        <f t="shared" si="11"/>
        <v>0</v>
      </c>
      <c r="N255" s="69">
        <f t="shared" si="12"/>
        <v>0</v>
      </c>
      <c r="O255" s="68">
        <f t="shared" si="13"/>
        <v>0</v>
      </c>
      <c r="P255" s="69">
        <f t="shared" si="14"/>
        <v>0</v>
      </c>
      <c r="Q255" s="68">
        <f t="shared" si="15"/>
        <v>0</v>
      </c>
      <c r="R255" s="69">
        <f t="shared" si="16"/>
        <v>0</v>
      </c>
      <c r="S255" s="68">
        <f t="shared" si="17"/>
        <v>0</v>
      </c>
      <c r="T255" s="69">
        <f t="shared" si="18"/>
        <v>0</v>
      </c>
      <c r="U255" s="65">
        <f t="shared" si="19"/>
        <v>0</v>
      </c>
      <c r="V255" s="58">
        <f t="shared" si="20"/>
        <v>0</v>
      </c>
    </row>
    <row r="256" spans="2:22" ht="13.5" customHeight="1">
      <c r="B256" s="62">
        <f t="shared" si="0"/>
        <v>230</v>
      </c>
      <c r="C256" s="68">
        <f t="shared" si="1"/>
        <v>0</v>
      </c>
      <c r="D256" s="69">
        <f t="shared" si="2"/>
        <v>0</v>
      </c>
      <c r="E256" s="68">
        <f t="shared" si="3"/>
        <v>0</v>
      </c>
      <c r="F256" s="69">
        <f t="shared" si="4"/>
        <v>0</v>
      </c>
      <c r="G256" s="68">
        <f t="shared" si="5"/>
        <v>0</v>
      </c>
      <c r="H256" s="69">
        <f t="shared" si="6"/>
        <v>0</v>
      </c>
      <c r="I256" s="68">
        <f t="shared" si="7"/>
        <v>0</v>
      </c>
      <c r="J256" s="69">
        <f t="shared" si="8"/>
        <v>0</v>
      </c>
      <c r="K256" s="68">
        <f t="shared" si="9"/>
        <v>0</v>
      </c>
      <c r="L256" s="69">
        <f t="shared" si="10"/>
        <v>0</v>
      </c>
      <c r="M256" s="68">
        <f t="shared" si="11"/>
        <v>0</v>
      </c>
      <c r="N256" s="69">
        <f t="shared" si="12"/>
        <v>0</v>
      </c>
      <c r="O256" s="68">
        <f t="shared" si="13"/>
        <v>0</v>
      </c>
      <c r="P256" s="69">
        <f t="shared" si="14"/>
        <v>0</v>
      </c>
      <c r="Q256" s="68">
        <f t="shared" si="15"/>
        <v>0</v>
      </c>
      <c r="R256" s="69">
        <f t="shared" si="16"/>
        <v>0</v>
      </c>
      <c r="S256" s="68">
        <f t="shared" si="17"/>
        <v>0</v>
      </c>
      <c r="T256" s="69">
        <f t="shared" si="18"/>
        <v>0</v>
      </c>
      <c r="U256" s="65">
        <f t="shared" si="19"/>
        <v>0</v>
      </c>
      <c r="V256" s="58">
        <f t="shared" si="20"/>
        <v>0</v>
      </c>
    </row>
    <row r="257" spans="2:22" ht="13.5" customHeight="1">
      <c r="B257" s="62">
        <f t="shared" si="0"/>
        <v>231</v>
      </c>
      <c r="C257" s="68">
        <f t="shared" si="1"/>
        <v>0</v>
      </c>
      <c r="D257" s="69">
        <f t="shared" si="2"/>
        <v>0</v>
      </c>
      <c r="E257" s="68">
        <f t="shared" si="3"/>
        <v>0</v>
      </c>
      <c r="F257" s="69">
        <f t="shared" si="4"/>
        <v>0</v>
      </c>
      <c r="G257" s="68">
        <f t="shared" si="5"/>
        <v>0</v>
      </c>
      <c r="H257" s="69">
        <f t="shared" si="6"/>
        <v>0</v>
      </c>
      <c r="I257" s="68">
        <f t="shared" si="7"/>
        <v>0</v>
      </c>
      <c r="J257" s="69">
        <f t="shared" si="8"/>
        <v>0</v>
      </c>
      <c r="K257" s="68">
        <f t="shared" si="9"/>
        <v>0</v>
      </c>
      <c r="L257" s="69">
        <f t="shared" si="10"/>
        <v>0</v>
      </c>
      <c r="M257" s="68">
        <f t="shared" si="11"/>
        <v>0</v>
      </c>
      <c r="N257" s="69">
        <f t="shared" si="12"/>
        <v>0</v>
      </c>
      <c r="O257" s="68">
        <f t="shared" si="13"/>
        <v>0</v>
      </c>
      <c r="P257" s="69">
        <f t="shared" si="14"/>
        <v>0</v>
      </c>
      <c r="Q257" s="68">
        <f t="shared" si="15"/>
        <v>0</v>
      </c>
      <c r="R257" s="69">
        <f t="shared" si="16"/>
        <v>0</v>
      </c>
      <c r="S257" s="68">
        <f t="shared" si="17"/>
        <v>0</v>
      </c>
      <c r="T257" s="69">
        <f t="shared" si="18"/>
        <v>0</v>
      </c>
      <c r="U257" s="65">
        <f t="shared" si="19"/>
        <v>0</v>
      </c>
      <c r="V257" s="58">
        <f t="shared" si="20"/>
        <v>0</v>
      </c>
    </row>
    <row r="258" spans="2:22" ht="13.5" customHeight="1">
      <c r="B258" s="62">
        <f t="shared" si="0"/>
        <v>232</v>
      </c>
      <c r="C258" s="68">
        <f t="shared" si="1"/>
        <v>0</v>
      </c>
      <c r="D258" s="69">
        <f t="shared" si="2"/>
        <v>0</v>
      </c>
      <c r="E258" s="68">
        <f t="shared" si="3"/>
        <v>0</v>
      </c>
      <c r="F258" s="69">
        <f t="shared" si="4"/>
        <v>0</v>
      </c>
      <c r="G258" s="68">
        <f t="shared" si="5"/>
        <v>0</v>
      </c>
      <c r="H258" s="69">
        <f t="shared" si="6"/>
        <v>0</v>
      </c>
      <c r="I258" s="68">
        <f t="shared" si="7"/>
        <v>0</v>
      </c>
      <c r="J258" s="69">
        <f t="shared" si="8"/>
        <v>0</v>
      </c>
      <c r="K258" s="68">
        <f t="shared" si="9"/>
        <v>0</v>
      </c>
      <c r="L258" s="69">
        <f t="shared" si="10"/>
        <v>0</v>
      </c>
      <c r="M258" s="68">
        <f t="shared" si="11"/>
        <v>0</v>
      </c>
      <c r="N258" s="69">
        <f t="shared" si="12"/>
        <v>0</v>
      </c>
      <c r="O258" s="68">
        <f t="shared" si="13"/>
        <v>0</v>
      </c>
      <c r="P258" s="69">
        <f t="shared" si="14"/>
        <v>0</v>
      </c>
      <c r="Q258" s="68">
        <f t="shared" si="15"/>
        <v>0</v>
      </c>
      <c r="R258" s="69">
        <f t="shared" si="16"/>
        <v>0</v>
      </c>
      <c r="S258" s="68">
        <f t="shared" si="17"/>
        <v>0</v>
      </c>
      <c r="T258" s="69">
        <f t="shared" si="18"/>
        <v>0</v>
      </c>
      <c r="U258" s="65">
        <f t="shared" si="19"/>
        <v>0</v>
      </c>
      <c r="V258" s="58">
        <f t="shared" si="20"/>
        <v>0</v>
      </c>
    </row>
    <row r="259" spans="2:22" ht="13.5" customHeight="1">
      <c r="B259" s="62">
        <f t="shared" si="0"/>
        <v>233</v>
      </c>
      <c r="C259" s="68">
        <f t="shared" si="1"/>
        <v>0</v>
      </c>
      <c r="D259" s="69">
        <f t="shared" si="2"/>
        <v>0</v>
      </c>
      <c r="E259" s="68">
        <f t="shared" si="3"/>
        <v>0</v>
      </c>
      <c r="F259" s="69">
        <f t="shared" si="4"/>
        <v>0</v>
      </c>
      <c r="G259" s="68">
        <f t="shared" si="5"/>
        <v>0</v>
      </c>
      <c r="H259" s="69">
        <f t="shared" si="6"/>
        <v>0</v>
      </c>
      <c r="I259" s="68">
        <f t="shared" si="7"/>
        <v>0</v>
      </c>
      <c r="J259" s="69">
        <f t="shared" si="8"/>
        <v>0</v>
      </c>
      <c r="K259" s="68">
        <f t="shared" si="9"/>
        <v>0</v>
      </c>
      <c r="L259" s="69">
        <f t="shared" si="10"/>
        <v>0</v>
      </c>
      <c r="M259" s="68">
        <f t="shared" si="11"/>
        <v>0</v>
      </c>
      <c r="N259" s="69">
        <f t="shared" si="12"/>
        <v>0</v>
      </c>
      <c r="O259" s="68">
        <f t="shared" si="13"/>
        <v>0</v>
      </c>
      <c r="P259" s="69">
        <f t="shared" si="14"/>
        <v>0</v>
      </c>
      <c r="Q259" s="68">
        <f t="shared" si="15"/>
        <v>0</v>
      </c>
      <c r="R259" s="69">
        <f t="shared" si="16"/>
        <v>0</v>
      </c>
      <c r="S259" s="68">
        <f t="shared" si="17"/>
        <v>0</v>
      </c>
      <c r="T259" s="69">
        <f t="shared" si="18"/>
        <v>0</v>
      </c>
      <c r="U259" s="65">
        <f t="shared" si="19"/>
        <v>0</v>
      </c>
      <c r="V259" s="58">
        <f t="shared" si="20"/>
        <v>0</v>
      </c>
    </row>
    <row r="260" spans="2:22" ht="13.5" customHeight="1">
      <c r="B260" s="62">
        <f t="shared" si="0"/>
        <v>234</v>
      </c>
      <c r="C260" s="68">
        <f t="shared" si="1"/>
        <v>0</v>
      </c>
      <c r="D260" s="69">
        <f t="shared" si="2"/>
        <v>0</v>
      </c>
      <c r="E260" s="68">
        <f t="shared" si="3"/>
        <v>0</v>
      </c>
      <c r="F260" s="69">
        <f t="shared" si="4"/>
        <v>0</v>
      </c>
      <c r="G260" s="68">
        <f t="shared" si="5"/>
        <v>0</v>
      </c>
      <c r="H260" s="69">
        <f t="shared" si="6"/>
        <v>0</v>
      </c>
      <c r="I260" s="68">
        <f t="shared" si="7"/>
        <v>0</v>
      </c>
      <c r="J260" s="69">
        <f t="shared" si="8"/>
        <v>0</v>
      </c>
      <c r="K260" s="68">
        <f t="shared" si="9"/>
        <v>0</v>
      </c>
      <c r="L260" s="69">
        <f t="shared" si="10"/>
        <v>0</v>
      </c>
      <c r="M260" s="68">
        <f t="shared" si="11"/>
        <v>0</v>
      </c>
      <c r="N260" s="69">
        <f t="shared" si="12"/>
        <v>0</v>
      </c>
      <c r="O260" s="68">
        <f t="shared" si="13"/>
        <v>0</v>
      </c>
      <c r="P260" s="69">
        <f t="shared" si="14"/>
        <v>0</v>
      </c>
      <c r="Q260" s="68">
        <f t="shared" si="15"/>
        <v>0</v>
      </c>
      <c r="R260" s="69">
        <f t="shared" si="16"/>
        <v>0</v>
      </c>
      <c r="S260" s="68">
        <f t="shared" si="17"/>
        <v>0</v>
      </c>
      <c r="T260" s="69">
        <f t="shared" si="18"/>
        <v>0</v>
      </c>
      <c r="U260" s="65">
        <f t="shared" si="19"/>
        <v>0</v>
      </c>
      <c r="V260" s="58">
        <f t="shared" si="20"/>
        <v>0</v>
      </c>
    </row>
    <row r="261" spans="2:22" ht="13.5" customHeight="1">
      <c r="B261" s="62">
        <f t="shared" si="0"/>
        <v>235</v>
      </c>
      <c r="C261" s="68">
        <f t="shared" si="1"/>
        <v>0</v>
      </c>
      <c r="D261" s="69">
        <f t="shared" si="2"/>
        <v>0</v>
      </c>
      <c r="E261" s="68">
        <f t="shared" si="3"/>
        <v>0</v>
      </c>
      <c r="F261" s="69">
        <f t="shared" si="4"/>
        <v>0</v>
      </c>
      <c r="G261" s="68">
        <f t="shared" si="5"/>
        <v>0</v>
      </c>
      <c r="H261" s="69">
        <f t="shared" si="6"/>
        <v>0</v>
      </c>
      <c r="I261" s="68">
        <f t="shared" si="7"/>
        <v>0</v>
      </c>
      <c r="J261" s="69">
        <f t="shared" si="8"/>
        <v>0</v>
      </c>
      <c r="K261" s="68">
        <f t="shared" si="9"/>
        <v>0</v>
      </c>
      <c r="L261" s="69">
        <f t="shared" si="10"/>
        <v>0</v>
      </c>
      <c r="M261" s="68">
        <f t="shared" si="11"/>
        <v>0</v>
      </c>
      <c r="N261" s="69">
        <f t="shared" si="12"/>
        <v>0</v>
      </c>
      <c r="O261" s="68">
        <f t="shared" si="13"/>
        <v>0</v>
      </c>
      <c r="P261" s="69">
        <f t="shared" si="14"/>
        <v>0</v>
      </c>
      <c r="Q261" s="68">
        <f t="shared" si="15"/>
        <v>0</v>
      </c>
      <c r="R261" s="69">
        <f t="shared" si="16"/>
        <v>0</v>
      </c>
      <c r="S261" s="68">
        <f t="shared" si="17"/>
        <v>0</v>
      </c>
      <c r="T261" s="69">
        <f t="shared" si="18"/>
        <v>0</v>
      </c>
      <c r="U261" s="65">
        <f t="shared" si="19"/>
        <v>0</v>
      </c>
      <c r="V261" s="58">
        <f t="shared" si="20"/>
        <v>0</v>
      </c>
    </row>
    <row r="262" spans="2:22" ht="13.5" customHeight="1">
      <c r="B262" s="62">
        <f t="shared" si="0"/>
        <v>236</v>
      </c>
      <c r="C262" s="68">
        <f t="shared" si="1"/>
        <v>0</v>
      </c>
      <c r="D262" s="69">
        <f t="shared" si="2"/>
        <v>0</v>
      </c>
      <c r="E262" s="68">
        <f t="shared" si="3"/>
        <v>0</v>
      </c>
      <c r="F262" s="69">
        <f t="shared" si="4"/>
        <v>0</v>
      </c>
      <c r="G262" s="68">
        <f t="shared" si="5"/>
        <v>0</v>
      </c>
      <c r="H262" s="69">
        <f t="shared" si="6"/>
        <v>0</v>
      </c>
      <c r="I262" s="68">
        <f t="shared" si="7"/>
        <v>0</v>
      </c>
      <c r="J262" s="69">
        <f t="shared" si="8"/>
        <v>0</v>
      </c>
      <c r="K262" s="68">
        <f t="shared" si="9"/>
        <v>0</v>
      </c>
      <c r="L262" s="69">
        <f t="shared" si="10"/>
        <v>0</v>
      </c>
      <c r="M262" s="68">
        <f t="shared" si="11"/>
        <v>0</v>
      </c>
      <c r="N262" s="69">
        <f t="shared" si="12"/>
        <v>0</v>
      </c>
      <c r="O262" s="68">
        <f t="shared" si="13"/>
        <v>0</v>
      </c>
      <c r="P262" s="69">
        <f t="shared" si="14"/>
        <v>0</v>
      </c>
      <c r="Q262" s="68">
        <f t="shared" si="15"/>
        <v>0</v>
      </c>
      <c r="R262" s="69">
        <f t="shared" si="16"/>
        <v>0</v>
      </c>
      <c r="S262" s="68">
        <f t="shared" si="17"/>
        <v>0</v>
      </c>
      <c r="T262" s="69">
        <f t="shared" si="18"/>
        <v>0</v>
      </c>
      <c r="U262" s="65">
        <f t="shared" si="19"/>
        <v>0</v>
      </c>
      <c r="V262" s="58">
        <f t="shared" si="20"/>
        <v>0</v>
      </c>
    </row>
    <row r="263" spans="2:22" ht="13.5" customHeight="1">
      <c r="B263" s="62">
        <f t="shared" si="0"/>
        <v>237</v>
      </c>
      <c r="C263" s="68">
        <f t="shared" si="1"/>
        <v>0</v>
      </c>
      <c r="D263" s="69">
        <f t="shared" si="2"/>
        <v>0</v>
      </c>
      <c r="E263" s="68">
        <f t="shared" si="3"/>
        <v>0</v>
      </c>
      <c r="F263" s="69">
        <f t="shared" si="4"/>
        <v>0</v>
      </c>
      <c r="G263" s="68">
        <f t="shared" si="5"/>
        <v>0</v>
      </c>
      <c r="H263" s="69">
        <f t="shared" si="6"/>
        <v>0</v>
      </c>
      <c r="I263" s="68">
        <f t="shared" si="7"/>
        <v>0</v>
      </c>
      <c r="J263" s="69">
        <f t="shared" si="8"/>
        <v>0</v>
      </c>
      <c r="K263" s="68">
        <f t="shared" si="9"/>
        <v>0</v>
      </c>
      <c r="L263" s="69">
        <f t="shared" si="10"/>
        <v>0</v>
      </c>
      <c r="M263" s="68">
        <f t="shared" si="11"/>
        <v>0</v>
      </c>
      <c r="N263" s="69">
        <f t="shared" si="12"/>
        <v>0</v>
      </c>
      <c r="O263" s="68">
        <f t="shared" si="13"/>
        <v>0</v>
      </c>
      <c r="P263" s="69">
        <f t="shared" si="14"/>
        <v>0</v>
      </c>
      <c r="Q263" s="68">
        <f t="shared" si="15"/>
        <v>0</v>
      </c>
      <c r="R263" s="69">
        <f t="shared" si="16"/>
        <v>0</v>
      </c>
      <c r="S263" s="68">
        <f t="shared" si="17"/>
        <v>0</v>
      </c>
      <c r="T263" s="69">
        <f t="shared" si="18"/>
        <v>0</v>
      </c>
      <c r="U263" s="65">
        <f t="shared" si="19"/>
        <v>0</v>
      </c>
      <c r="V263" s="58">
        <f t="shared" si="20"/>
        <v>0</v>
      </c>
    </row>
    <row r="264" spans="2:22" ht="13.5" customHeight="1">
      <c r="B264" s="62">
        <f t="shared" si="0"/>
        <v>238</v>
      </c>
      <c r="C264" s="68">
        <f t="shared" si="1"/>
        <v>0</v>
      </c>
      <c r="D264" s="69">
        <f t="shared" si="2"/>
        <v>0</v>
      </c>
      <c r="E264" s="68">
        <f t="shared" si="3"/>
        <v>0</v>
      </c>
      <c r="F264" s="69">
        <f t="shared" si="4"/>
        <v>0</v>
      </c>
      <c r="G264" s="68">
        <f t="shared" si="5"/>
        <v>0</v>
      </c>
      <c r="H264" s="69">
        <f t="shared" si="6"/>
        <v>0</v>
      </c>
      <c r="I264" s="68">
        <f t="shared" si="7"/>
        <v>0</v>
      </c>
      <c r="J264" s="69">
        <f t="shared" si="8"/>
        <v>0</v>
      </c>
      <c r="K264" s="68">
        <f t="shared" si="9"/>
        <v>0</v>
      </c>
      <c r="L264" s="69">
        <f t="shared" si="10"/>
        <v>0</v>
      </c>
      <c r="M264" s="68">
        <f t="shared" si="11"/>
        <v>0</v>
      </c>
      <c r="N264" s="69">
        <f t="shared" si="12"/>
        <v>0</v>
      </c>
      <c r="O264" s="68">
        <f t="shared" si="13"/>
        <v>0</v>
      </c>
      <c r="P264" s="69">
        <f t="shared" si="14"/>
        <v>0</v>
      </c>
      <c r="Q264" s="68">
        <f t="shared" si="15"/>
        <v>0</v>
      </c>
      <c r="R264" s="69">
        <f t="shared" si="16"/>
        <v>0</v>
      </c>
      <c r="S264" s="68">
        <f t="shared" si="17"/>
        <v>0</v>
      </c>
      <c r="T264" s="69">
        <f t="shared" si="18"/>
        <v>0</v>
      </c>
      <c r="U264" s="65">
        <f t="shared" si="19"/>
        <v>0</v>
      </c>
      <c r="V264" s="58">
        <f t="shared" si="20"/>
        <v>0</v>
      </c>
    </row>
    <row r="265" spans="2:22" ht="13.5" customHeight="1">
      <c r="B265" s="62">
        <f t="shared" si="0"/>
        <v>239</v>
      </c>
      <c r="C265" s="68">
        <f t="shared" si="1"/>
        <v>0</v>
      </c>
      <c r="D265" s="69">
        <f t="shared" si="2"/>
        <v>0</v>
      </c>
      <c r="E265" s="68">
        <f t="shared" si="3"/>
        <v>0</v>
      </c>
      <c r="F265" s="69">
        <f t="shared" si="4"/>
        <v>0</v>
      </c>
      <c r="G265" s="68">
        <f t="shared" si="5"/>
        <v>0</v>
      </c>
      <c r="H265" s="69">
        <f t="shared" si="6"/>
        <v>0</v>
      </c>
      <c r="I265" s="68">
        <f t="shared" si="7"/>
        <v>0</v>
      </c>
      <c r="J265" s="69">
        <f t="shared" si="8"/>
        <v>0</v>
      </c>
      <c r="K265" s="68">
        <f t="shared" si="9"/>
        <v>0</v>
      </c>
      <c r="L265" s="69">
        <f t="shared" si="10"/>
        <v>0</v>
      </c>
      <c r="M265" s="68">
        <f t="shared" si="11"/>
        <v>0</v>
      </c>
      <c r="N265" s="69">
        <f t="shared" si="12"/>
        <v>0</v>
      </c>
      <c r="O265" s="68">
        <f t="shared" si="13"/>
        <v>0</v>
      </c>
      <c r="P265" s="69">
        <f t="shared" si="14"/>
        <v>0</v>
      </c>
      <c r="Q265" s="68">
        <f t="shared" si="15"/>
        <v>0</v>
      </c>
      <c r="R265" s="69">
        <f t="shared" si="16"/>
        <v>0</v>
      </c>
      <c r="S265" s="68">
        <f t="shared" si="17"/>
        <v>0</v>
      </c>
      <c r="T265" s="69">
        <f t="shared" si="18"/>
        <v>0</v>
      </c>
      <c r="U265" s="65">
        <f t="shared" si="19"/>
        <v>0</v>
      </c>
      <c r="V265" s="58">
        <f t="shared" si="20"/>
        <v>0</v>
      </c>
    </row>
    <row r="266" spans="2:22" ht="13.5" customHeight="1">
      <c r="B266" s="62">
        <f t="shared" si="0"/>
        <v>240</v>
      </c>
      <c r="C266" s="68">
        <f t="shared" si="1"/>
        <v>0</v>
      </c>
      <c r="D266" s="69">
        <f t="shared" si="2"/>
        <v>0</v>
      </c>
      <c r="E266" s="68">
        <f t="shared" si="3"/>
        <v>0</v>
      </c>
      <c r="F266" s="69">
        <f t="shared" si="4"/>
        <v>0</v>
      </c>
      <c r="G266" s="68">
        <f t="shared" si="5"/>
        <v>0</v>
      </c>
      <c r="H266" s="69">
        <f t="shared" si="6"/>
        <v>0</v>
      </c>
      <c r="I266" s="68">
        <f t="shared" si="7"/>
        <v>0</v>
      </c>
      <c r="J266" s="69">
        <f t="shared" si="8"/>
        <v>0</v>
      </c>
      <c r="K266" s="68">
        <f t="shared" si="9"/>
        <v>0</v>
      </c>
      <c r="L266" s="69">
        <f t="shared" si="10"/>
        <v>0</v>
      </c>
      <c r="M266" s="68">
        <f t="shared" si="11"/>
        <v>0</v>
      </c>
      <c r="N266" s="69">
        <f t="shared" si="12"/>
        <v>0</v>
      </c>
      <c r="O266" s="68">
        <f t="shared" si="13"/>
        <v>0</v>
      </c>
      <c r="P266" s="69">
        <f t="shared" si="14"/>
        <v>0</v>
      </c>
      <c r="Q266" s="68">
        <f t="shared" si="15"/>
        <v>0</v>
      </c>
      <c r="R266" s="69">
        <f t="shared" si="16"/>
        <v>0</v>
      </c>
      <c r="S266" s="68">
        <f t="shared" si="17"/>
        <v>0</v>
      </c>
      <c r="T266" s="69">
        <f t="shared" si="18"/>
        <v>0</v>
      </c>
      <c r="U266" s="65">
        <f t="shared" si="19"/>
        <v>0</v>
      </c>
      <c r="V266" s="58">
        <f t="shared" si="20"/>
        <v>0</v>
      </c>
    </row>
    <row r="267" spans="2:22" ht="13.5" customHeight="1">
      <c r="B267" s="62">
        <f t="shared" si="0"/>
        <v>241</v>
      </c>
      <c r="C267" s="68">
        <f t="shared" si="1"/>
        <v>0</v>
      </c>
      <c r="D267" s="69">
        <f t="shared" si="2"/>
        <v>0</v>
      </c>
      <c r="E267" s="68">
        <f t="shared" si="3"/>
        <v>0</v>
      </c>
      <c r="F267" s="69">
        <f t="shared" si="4"/>
        <v>0</v>
      </c>
      <c r="G267" s="68">
        <f t="shared" si="5"/>
        <v>0</v>
      </c>
      <c r="H267" s="69">
        <f t="shared" si="6"/>
        <v>0</v>
      </c>
      <c r="I267" s="68">
        <f t="shared" si="7"/>
        <v>0</v>
      </c>
      <c r="J267" s="69">
        <f t="shared" si="8"/>
        <v>0</v>
      </c>
      <c r="K267" s="68">
        <f t="shared" si="9"/>
        <v>0</v>
      </c>
      <c r="L267" s="69">
        <f t="shared" si="10"/>
        <v>0</v>
      </c>
      <c r="M267" s="68">
        <f t="shared" si="11"/>
        <v>0</v>
      </c>
      <c r="N267" s="69">
        <f t="shared" si="12"/>
        <v>0</v>
      </c>
      <c r="O267" s="68">
        <f t="shared" si="13"/>
        <v>0</v>
      </c>
      <c r="P267" s="69">
        <f t="shared" si="14"/>
        <v>0</v>
      </c>
      <c r="Q267" s="68">
        <f t="shared" si="15"/>
        <v>0</v>
      </c>
      <c r="R267" s="69">
        <f t="shared" si="16"/>
        <v>0</v>
      </c>
      <c r="S267" s="68">
        <f t="shared" si="17"/>
        <v>0</v>
      </c>
      <c r="T267" s="69">
        <f t="shared" si="18"/>
        <v>0</v>
      </c>
      <c r="U267" s="65">
        <f t="shared" si="19"/>
        <v>0</v>
      </c>
      <c r="V267" s="58">
        <f t="shared" si="20"/>
        <v>0</v>
      </c>
    </row>
    <row r="268" spans="2:22" ht="13.5" customHeight="1">
      <c r="B268" s="62">
        <f t="shared" si="0"/>
        <v>242</v>
      </c>
      <c r="C268" s="68">
        <f t="shared" si="1"/>
        <v>0</v>
      </c>
      <c r="D268" s="69">
        <f t="shared" si="2"/>
        <v>0</v>
      </c>
      <c r="E268" s="68">
        <f t="shared" si="3"/>
        <v>0</v>
      </c>
      <c r="F268" s="69">
        <f t="shared" si="4"/>
        <v>0</v>
      </c>
      <c r="G268" s="68">
        <f t="shared" si="5"/>
        <v>0</v>
      </c>
      <c r="H268" s="69">
        <f t="shared" si="6"/>
        <v>0</v>
      </c>
      <c r="I268" s="68">
        <f t="shared" si="7"/>
        <v>0</v>
      </c>
      <c r="J268" s="69">
        <f t="shared" si="8"/>
        <v>0</v>
      </c>
      <c r="K268" s="68">
        <f t="shared" si="9"/>
        <v>0</v>
      </c>
      <c r="L268" s="69">
        <f t="shared" si="10"/>
        <v>0</v>
      </c>
      <c r="M268" s="68">
        <f t="shared" si="11"/>
        <v>0</v>
      </c>
      <c r="N268" s="69">
        <f t="shared" si="12"/>
        <v>0</v>
      </c>
      <c r="O268" s="68">
        <f t="shared" si="13"/>
        <v>0</v>
      </c>
      <c r="P268" s="69">
        <f t="shared" si="14"/>
        <v>0</v>
      </c>
      <c r="Q268" s="68">
        <f t="shared" si="15"/>
        <v>0</v>
      </c>
      <c r="R268" s="69">
        <f t="shared" si="16"/>
        <v>0</v>
      </c>
      <c r="S268" s="68">
        <f t="shared" si="17"/>
        <v>0</v>
      </c>
      <c r="T268" s="69">
        <f t="shared" si="18"/>
        <v>0</v>
      </c>
      <c r="U268" s="65">
        <f t="shared" si="19"/>
        <v>0</v>
      </c>
      <c r="V268" s="58">
        <f t="shared" si="20"/>
        <v>0</v>
      </c>
    </row>
    <row r="269" spans="2:22" ht="13.5" customHeight="1">
      <c r="B269" s="62">
        <f t="shared" si="0"/>
        <v>243</v>
      </c>
      <c r="C269" s="68">
        <f t="shared" si="1"/>
        <v>0</v>
      </c>
      <c r="D269" s="69">
        <f t="shared" si="2"/>
        <v>0</v>
      </c>
      <c r="E269" s="68">
        <f t="shared" si="3"/>
        <v>0</v>
      </c>
      <c r="F269" s="69">
        <f t="shared" si="4"/>
        <v>0</v>
      </c>
      <c r="G269" s="68">
        <f t="shared" si="5"/>
        <v>0</v>
      </c>
      <c r="H269" s="69">
        <f t="shared" si="6"/>
        <v>0</v>
      </c>
      <c r="I269" s="68">
        <f t="shared" si="7"/>
        <v>0</v>
      </c>
      <c r="J269" s="69">
        <f t="shared" si="8"/>
        <v>0</v>
      </c>
      <c r="K269" s="68">
        <f t="shared" si="9"/>
        <v>0</v>
      </c>
      <c r="L269" s="69">
        <f t="shared" si="10"/>
        <v>0</v>
      </c>
      <c r="M269" s="68">
        <f t="shared" si="11"/>
        <v>0</v>
      </c>
      <c r="N269" s="69">
        <f t="shared" si="12"/>
        <v>0</v>
      </c>
      <c r="O269" s="68">
        <f t="shared" si="13"/>
        <v>0</v>
      </c>
      <c r="P269" s="69">
        <f t="shared" si="14"/>
        <v>0</v>
      </c>
      <c r="Q269" s="68">
        <f t="shared" si="15"/>
        <v>0</v>
      </c>
      <c r="R269" s="69">
        <f t="shared" si="16"/>
        <v>0</v>
      </c>
      <c r="S269" s="68">
        <f t="shared" si="17"/>
        <v>0</v>
      </c>
      <c r="T269" s="69">
        <f t="shared" si="18"/>
        <v>0</v>
      </c>
      <c r="U269" s="65">
        <f t="shared" si="19"/>
        <v>0</v>
      </c>
      <c r="V269" s="58">
        <f t="shared" si="20"/>
        <v>0</v>
      </c>
    </row>
    <row r="270" spans="2:22" ht="13.5" customHeight="1">
      <c r="B270" s="62">
        <f t="shared" si="0"/>
        <v>244</v>
      </c>
      <c r="C270" s="68">
        <f t="shared" si="1"/>
        <v>0</v>
      </c>
      <c r="D270" s="69">
        <f t="shared" si="2"/>
        <v>0</v>
      </c>
      <c r="E270" s="68">
        <f t="shared" si="3"/>
        <v>0</v>
      </c>
      <c r="F270" s="69">
        <f t="shared" si="4"/>
        <v>0</v>
      </c>
      <c r="G270" s="68">
        <f t="shared" si="5"/>
        <v>0</v>
      </c>
      <c r="H270" s="69">
        <f t="shared" si="6"/>
        <v>0</v>
      </c>
      <c r="I270" s="68">
        <f t="shared" si="7"/>
        <v>0</v>
      </c>
      <c r="J270" s="69">
        <f t="shared" si="8"/>
        <v>0</v>
      </c>
      <c r="K270" s="68">
        <f t="shared" si="9"/>
        <v>0</v>
      </c>
      <c r="L270" s="69">
        <f t="shared" si="10"/>
        <v>0</v>
      </c>
      <c r="M270" s="68">
        <f t="shared" si="11"/>
        <v>0</v>
      </c>
      <c r="N270" s="69">
        <f t="shared" si="12"/>
        <v>0</v>
      </c>
      <c r="O270" s="68">
        <f t="shared" si="13"/>
        <v>0</v>
      </c>
      <c r="P270" s="69">
        <f t="shared" si="14"/>
        <v>0</v>
      </c>
      <c r="Q270" s="68">
        <f t="shared" si="15"/>
        <v>0</v>
      </c>
      <c r="R270" s="69">
        <f t="shared" si="16"/>
        <v>0</v>
      </c>
      <c r="S270" s="68">
        <f t="shared" si="17"/>
        <v>0</v>
      </c>
      <c r="T270" s="69">
        <f t="shared" si="18"/>
        <v>0</v>
      </c>
      <c r="U270" s="65">
        <f t="shared" si="19"/>
        <v>0</v>
      </c>
      <c r="V270" s="58">
        <f t="shared" si="20"/>
        <v>0</v>
      </c>
    </row>
    <row r="271" spans="2:22" ht="13.5" customHeight="1">
      <c r="B271" s="62">
        <f t="shared" si="0"/>
        <v>245</v>
      </c>
      <c r="C271" s="68">
        <f t="shared" si="1"/>
        <v>0</v>
      </c>
      <c r="D271" s="69">
        <f t="shared" si="2"/>
        <v>0</v>
      </c>
      <c r="E271" s="68">
        <f t="shared" si="3"/>
        <v>0</v>
      </c>
      <c r="F271" s="69">
        <f t="shared" si="4"/>
        <v>0</v>
      </c>
      <c r="G271" s="68">
        <f t="shared" si="5"/>
        <v>0</v>
      </c>
      <c r="H271" s="69">
        <f t="shared" si="6"/>
        <v>0</v>
      </c>
      <c r="I271" s="68">
        <f t="shared" si="7"/>
        <v>0</v>
      </c>
      <c r="J271" s="69">
        <f t="shared" si="8"/>
        <v>0</v>
      </c>
      <c r="K271" s="68">
        <f t="shared" si="9"/>
        <v>0</v>
      </c>
      <c r="L271" s="69">
        <f t="shared" si="10"/>
        <v>0</v>
      </c>
      <c r="M271" s="68">
        <f t="shared" si="11"/>
        <v>0</v>
      </c>
      <c r="N271" s="69">
        <f t="shared" si="12"/>
        <v>0</v>
      </c>
      <c r="O271" s="68">
        <f t="shared" si="13"/>
        <v>0</v>
      </c>
      <c r="P271" s="69">
        <f t="shared" si="14"/>
        <v>0</v>
      </c>
      <c r="Q271" s="68">
        <f t="shared" si="15"/>
        <v>0</v>
      </c>
      <c r="R271" s="69">
        <f t="shared" si="16"/>
        <v>0</v>
      </c>
      <c r="S271" s="68">
        <f t="shared" si="17"/>
        <v>0</v>
      </c>
      <c r="T271" s="69">
        <f t="shared" si="18"/>
        <v>0</v>
      </c>
      <c r="U271" s="65">
        <f t="shared" si="19"/>
        <v>0</v>
      </c>
      <c r="V271" s="58">
        <f t="shared" si="20"/>
        <v>0</v>
      </c>
    </row>
    <row r="272" spans="2:22" ht="13.5" customHeight="1">
      <c r="B272" s="62">
        <f t="shared" si="0"/>
        <v>246</v>
      </c>
      <c r="C272" s="68">
        <f t="shared" si="1"/>
        <v>0</v>
      </c>
      <c r="D272" s="69">
        <f t="shared" si="2"/>
        <v>0</v>
      </c>
      <c r="E272" s="68">
        <f t="shared" si="3"/>
        <v>0</v>
      </c>
      <c r="F272" s="69">
        <f t="shared" si="4"/>
        <v>0</v>
      </c>
      <c r="G272" s="68">
        <f t="shared" si="5"/>
        <v>0</v>
      </c>
      <c r="H272" s="69">
        <f t="shared" si="6"/>
        <v>0</v>
      </c>
      <c r="I272" s="68">
        <f t="shared" si="7"/>
        <v>0</v>
      </c>
      <c r="J272" s="69">
        <f t="shared" si="8"/>
        <v>0</v>
      </c>
      <c r="K272" s="68">
        <f t="shared" si="9"/>
        <v>0</v>
      </c>
      <c r="L272" s="69">
        <f t="shared" si="10"/>
        <v>0</v>
      </c>
      <c r="M272" s="68">
        <f t="shared" si="11"/>
        <v>0</v>
      </c>
      <c r="N272" s="69">
        <f t="shared" si="12"/>
        <v>0</v>
      </c>
      <c r="O272" s="68">
        <f t="shared" si="13"/>
        <v>0</v>
      </c>
      <c r="P272" s="69">
        <f t="shared" si="14"/>
        <v>0</v>
      </c>
      <c r="Q272" s="68">
        <f t="shared" si="15"/>
        <v>0</v>
      </c>
      <c r="R272" s="69">
        <f t="shared" si="16"/>
        <v>0</v>
      </c>
      <c r="S272" s="68">
        <f t="shared" si="17"/>
        <v>0</v>
      </c>
      <c r="T272" s="69">
        <f t="shared" si="18"/>
        <v>0</v>
      </c>
      <c r="U272" s="65">
        <f t="shared" si="19"/>
        <v>0</v>
      </c>
      <c r="V272" s="58">
        <f t="shared" si="20"/>
        <v>0</v>
      </c>
    </row>
    <row r="273" spans="2:22" ht="13.5" customHeight="1">
      <c r="B273" s="62">
        <f t="shared" si="0"/>
        <v>247</v>
      </c>
      <c r="C273" s="68">
        <f t="shared" si="1"/>
        <v>0</v>
      </c>
      <c r="D273" s="69">
        <f t="shared" si="2"/>
        <v>0</v>
      </c>
      <c r="E273" s="68">
        <f t="shared" si="3"/>
        <v>0</v>
      </c>
      <c r="F273" s="69">
        <f t="shared" si="4"/>
        <v>0</v>
      </c>
      <c r="G273" s="68">
        <f t="shared" si="5"/>
        <v>0</v>
      </c>
      <c r="H273" s="69">
        <f t="shared" si="6"/>
        <v>0</v>
      </c>
      <c r="I273" s="68">
        <f t="shared" si="7"/>
        <v>0</v>
      </c>
      <c r="J273" s="69">
        <f t="shared" si="8"/>
        <v>0</v>
      </c>
      <c r="K273" s="68">
        <f t="shared" si="9"/>
        <v>0</v>
      </c>
      <c r="L273" s="69">
        <f t="shared" si="10"/>
        <v>0</v>
      </c>
      <c r="M273" s="68">
        <f t="shared" si="11"/>
        <v>0</v>
      </c>
      <c r="N273" s="69">
        <f t="shared" si="12"/>
        <v>0</v>
      </c>
      <c r="O273" s="68">
        <f t="shared" si="13"/>
        <v>0</v>
      </c>
      <c r="P273" s="69">
        <f t="shared" si="14"/>
        <v>0</v>
      </c>
      <c r="Q273" s="68">
        <f t="shared" si="15"/>
        <v>0</v>
      </c>
      <c r="R273" s="69">
        <f t="shared" si="16"/>
        <v>0</v>
      </c>
      <c r="S273" s="68">
        <f t="shared" si="17"/>
        <v>0</v>
      </c>
      <c r="T273" s="69">
        <f t="shared" si="18"/>
        <v>0</v>
      </c>
      <c r="U273" s="65">
        <f t="shared" si="19"/>
        <v>0</v>
      </c>
      <c r="V273" s="58">
        <f t="shared" si="20"/>
        <v>0</v>
      </c>
    </row>
    <row r="274" spans="2:22" ht="13.5" customHeight="1">
      <c r="B274" s="62">
        <f t="shared" si="0"/>
        <v>248</v>
      </c>
      <c r="C274" s="68">
        <f t="shared" si="1"/>
        <v>0</v>
      </c>
      <c r="D274" s="69">
        <f t="shared" si="2"/>
        <v>0</v>
      </c>
      <c r="E274" s="68">
        <f t="shared" si="3"/>
        <v>0</v>
      </c>
      <c r="F274" s="69">
        <f t="shared" si="4"/>
        <v>0</v>
      </c>
      <c r="G274" s="68">
        <f t="shared" si="5"/>
        <v>0</v>
      </c>
      <c r="H274" s="69">
        <f t="shared" si="6"/>
        <v>0</v>
      </c>
      <c r="I274" s="68">
        <f t="shared" si="7"/>
        <v>0</v>
      </c>
      <c r="J274" s="69">
        <f t="shared" si="8"/>
        <v>0</v>
      </c>
      <c r="K274" s="68">
        <f t="shared" si="9"/>
        <v>0</v>
      </c>
      <c r="L274" s="69">
        <f t="shared" si="10"/>
        <v>0</v>
      </c>
      <c r="M274" s="68">
        <f t="shared" si="11"/>
        <v>0</v>
      </c>
      <c r="N274" s="69">
        <f t="shared" si="12"/>
        <v>0</v>
      </c>
      <c r="O274" s="68">
        <f t="shared" si="13"/>
        <v>0</v>
      </c>
      <c r="P274" s="69">
        <f t="shared" si="14"/>
        <v>0</v>
      </c>
      <c r="Q274" s="68">
        <f t="shared" si="15"/>
        <v>0</v>
      </c>
      <c r="R274" s="69">
        <f t="shared" si="16"/>
        <v>0</v>
      </c>
      <c r="S274" s="68">
        <f t="shared" si="17"/>
        <v>0</v>
      </c>
      <c r="T274" s="69">
        <f t="shared" si="18"/>
        <v>0</v>
      </c>
      <c r="U274" s="65">
        <f t="shared" si="19"/>
        <v>0</v>
      </c>
      <c r="V274" s="58">
        <f t="shared" si="20"/>
        <v>0</v>
      </c>
    </row>
    <row r="275" spans="2:22" ht="13.5" customHeight="1">
      <c r="B275" s="62">
        <f t="shared" si="0"/>
        <v>249</v>
      </c>
      <c r="C275" s="68">
        <f t="shared" si="1"/>
        <v>0</v>
      </c>
      <c r="D275" s="69">
        <f t="shared" si="2"/>
        <v>0</v>
      </c>
      <c r="E275" s="68">
        <f t="shared" si="3"/>
        <v>0</v>
      </c>
      <c r="F275" s="69">
        <f t="shared" si="4"/>
        <v>0</v>
      </c>
      <c r="G275" s="68">
        <f t="shared" si="5"/>
        <v>0</v>
      </c>
      <c r="H275" s="69">
        <f t="shared" si="6"/>
        <v>0</v>
      </c>
      <c r="I275" s="68">
        <f t="shared" si="7"/>
        <v>0</v>
      </c>
      <c r="J275" s="69">
        <f t="shared" si="8"/>
        <v>0</v>
      </c>
      <c r="K275" s="68">
        <f t="shared" si="9"/>
        <v>0</v>
      </c>
      <c r="L275" s="69">
        <f t="shared" si="10"/>
        <v>0</v>
      </c>
      <c r="M275" s="68">
        <f t="shared" si="11"/>
        <v>0</v>
      </c>
      <c r="N275" s="69">
        <f t="shared" si="12"/>
        <v>0</v>
      </c>
      <c r="O275" s="68">
        <f t="shared" si="13"/>
        <v>0</v>
      </c>
      <c r="P275" s="69">
        <f t="shared" si="14"/>
        <v>0</v>
      </c>
      <c r="Q275" s="68">
        <f t="shared" si="15"/>
        <v>0</v>
      </c>
      <c r="R275" s="69">
        <f t="shared" si="16"/>
        <v>0</v>
      </c>
      <c r="S275" s="68">
        <f t="shared" si="17"/>
        <v>0</v>
      </c>
      <c r="T275" s="69">
        <f t="shared" si="18"/>
        <v>0</v>
      </c>
      <c r="U275" s="65">
        <f t="shared" si="19"/>
        <v>0</v>
      </c>
      <c r="V275" s="58">
        <f t="shared" si="20"/>
        <v>0</v>
      </c>
    </row>
    <row r="276" spans="2:22" ht="13.5" customHeight="1">
      <c r="B276" s="62">
        <f t="shared" si="0"/>
        <v>250</v>
      </c>
      <c r="C276" s="68">
        <f t="shared" si="1"/>
        <v>0</v>
      </c>
      <c r="D276" s="69">
        <f t="shared" si="2"/>
        <v>0</v>
      </c>
      <c r="E276" s="68">
        <f t="shared" si="3"/>
        <v>0</v>
      </c>
      <c r="F276" s="69">
        <f t="shared" si="4"/>
        <v>0</v>
      </c>
      <c r="G276" s="68">
        <f t="shared" si="5"/>
        <v>0</v>
      </c>
      <c r="H276" s="69">
        <f t="shared" si="6"/>
        <v>0</v>
      </c>
      <c r="I276" s="68">
        <f t="shared" si="7"/>
        <v>0</v>
      </c>
      <c r="J276" s="69">
        <f t="shared" si="8"/>
        <v>0</v>
      </c>
      <c r="K276" s="68">
        <f t="shared" si="9"/>
        <v>0</v>
      </c>
      <c r="L276" s="69">
        <f t="shared" si="10"/>
        <v>0</v>
      </c>
      <c r="M276" s="68">
        <f t="shared" si="11"/>
        <v>0</v>
      </c>
      <c r="N276" s="69">
        <f t="shared" si="12"/>
        <v>0</v>
      </c>
      <c r="O276" s="68">
        <f t="shared" si="13"/>
        <v>0</v>
      </c>
      <c r="P276" s="69">
        <f t="shared" si="14"/>
        <v>0</v>
      </c>
      <c r="Q276" s="68">
        <f t="shared" si="15"/>
        <v>0</v>
      </c>
      <c r="R276" s="69">
        <f t="shared" si="16"/>
        <v>0</v>
      </c>
      <c r="S276" s="68">
        <f t="shared" si="17"/>
        <v>0</v>
      </c>
      <c r="T276" s="69">
        <f t="shared" si="18"/>
        <v>0</v>
      </c>
      <c r="U276" s="65">
        <f t="shared" si="19"/>
        <v>0</v>
      </c>
      <c r="V276" s="58">
        <f t="shared" si="20"/>
        <v>0</v>
      </c>
    </row>
    <row r="277" spans="2:22" ht="13.5" customHeight="1">
      <c r="B277" s="62">
        <f t="shared" si="0"/>
        <v>251</v>
      </c>
      <c r="C277" s="68">
        <f t="shared" si="1"/>
        <v>0</v>
      </c>
      <c r="D277" s="69">
        <f t="shared" si="2"/>
        <v>0</v>
      </c>
      <c r="E277" s="68">
        <f t="shared" si="3"/>
        <v>0</v>
      </c>
      <c r="F277" s="69">
        <f t="shared" si="4"/>
        <v>0</v>
      </c>
      <c r="G277" s="68">
        <f t="shared" si="5"/>
        <v>0</v>
      </c>
      <c r="H277" s="69">
        <f t="shared" si="6"/>
        <v>0</v>
      </c>
      <c r="I277" s="68">
        <f t="shared" si="7"/>
        <v>0</v>
      </c>
      <c r="J277" s="69">
        <f t="shared" si="8"/>
        <v>0</v>
      </c>
      <c r="K277" s="68">
        <f t="shared" si="9"/>
        <v>0</v>
      </c>
      <c r="L277" s="69">
        <f t="shared" si="10"/>
        <v>0</v>
      </c>
      <c r="M277" s="68">
        <f t="shared" si="11"/>
        <v>0</v>
      </c>
      <c r="N277" s="69">
        <f t="shared" si="12"/>
        <v>0</v>
      </c>
      <c r="O277" s="68">
        <f t="shared" si="13"/>
        <v>0</v>
      </c>
      <c r="P277" s="69">
        <f t="shared" si="14"/>
        <v>0</v>
      </c>
      <c r="Q277" s="68">
        <f t="shared" si="15"/>
        <v>0</v>
      </c>
      <c r="R277" s="69">
        <f t="shared" si="16"/>
        <v>0</v>
      </c>
      <c r="S277" s="68">
        <f t="shared" si="17"/>
        <v>0</v>
      </c>
      <c r="T277" s="69">
        <f t="shared" si="18"/>
        <v>0</v>
      </c>
      <c r="U277" s="65">
        <f t="shared" si="19"/>
        <v>0</v>
      </c>
      <c r="V277" s="58">
        <f t="shared" si="20"/>
        <v>0</v>
      </c>
    </row>
    <row r="278" spans="2:22" ht="13.5" customHeight="1">
      <c r="B278" s="62">
        <f t="shared" si="0"/>
        <v>252</v>
      </c>
      <c r="C278" s="68">
        <f t="shared" si="1"/>
        <v>0</v>
      </c>
      <c r="D278" s="69">
        <f t="shared" si="2"/>
        <v>0</v>
      </c>
      <c r="E278" s="68">
        <f t="shared" si="3"/>
        <v>0</v>
      </c>
      <c r="F278" s="69">
        <f t="shared" si="4"/>
        <v>0</v>
      </c>
      <c r="G278" s="68">
        <f t="shared" si="5"/>
        <v>0</v>
      </c>
      <c r="H278" s="69">
        <f t="shared" si="6"/>
        <v>0</v>
      </c>
      <c r="I278" s="68">
        <f t="shared" si="7"/>
        <v>0</v>
      </c>
      <c r="J278" s="69">
        <f t="shared" si="8"/>
        <v>0</v>
      </c>
      <c r="K278" s="68">
        <f t="shared" si="9"/>
        <v>0</v>
      </c>
      <c r="L278" s="69">
        <f t="shared" si="10"/>
        <v>0</v>
      </c>
      <c r="M278" s="68">
        <f t="shared" si="11"/>
        <v>0</v>
      </c>
      <c r="N278" s="69">
        <f t="shared" si="12"/>
        <v>0</v>
      </c>
      <c r="O278" s="68">
        <f t="shared" si="13"/>
        <v>0</v>
      </c>
      <c r="P278" s="69">
        <f t="shared" si="14"/>
        <v>0</v>
      </c>
      <c r="Q278" s="68">
        <f t="shared" si="15"/>
        <v>0</v>
      </c>
      <c r="R278" s="69">
        <f t="shared" si="16"/>
        <v>0</v>
      </c>
      <c r="S278" s="68">
        <f t="shared" si="17"/>
        <v>0</v>
      </c>
      <c r="T278" s="69">
        <f t="shared" si="18"/>
        <v>0</v>
      </c>
      <c r="U278" s="65">
        <f t="shared" si="19"/>
        <v>0</v>
      </c>
      <c r="V278" s="58">
        <f t="shared" si="20"/>
        <v>0</v>
      </c>
    </row>
    <row r="279" spans="2:22" ht="13.5" customHeight="1">
      <c r="B279" s="63">
        <f t="shared" si="0"/>
        <v>253</v>
      </c>
      <c r="C279" s="70">
        <f t="shared" si="1"/>
        <v>0</v>
      </c>
      <c r="D279" s="71">
        <f t="shared" si="2"/>
        <v>0</v>
      </c>
      <c r="E279" s="70">
        <f t="shared" si="3"/>
        <v>0</v>
      </c>
      <c r="F279" s="71">
        <f t="shared" si="4"/>
        <v>0</v>
      </c>
      <c r="G279" s="70">
        <f t="shared" si="5"/>
        <v>0</v>
      </c>
      <c r="H279" s="71">
        <f t="shared" si="6"/>
        <v>0</v>
      </c>
      <c r="I279" s="70">
        <f t="shared" si="7"/>
        <v>0</v>
      </c>
      <c r="J279" s="71">
        <f t="shared" si="8"/>
        <v>0</v>
      </c>
      <c r="K279" s="70">
        <f t="shared" si="9"/>
        <v>0</v>
      </c>
      <c r="L279" s="71">
        <f t="shared" si="10"/>
        <v>0</v>
      </c>
      <c r="M279" s="68">
        <f t="shared" si="11"/>
        <v>0</v>
      </c>
      <c r="N279" s="71">
        <f t="shared" si="12"/>
        <v>0</v>
      </c>
      <c r="O279" s="68">
        <f t="shared" si="13"/>
        <v>0</v>
      </c>
      <c r="P279" s="71">
        <f t="shared" si="14"/>
        <v>0</v>
      </c>
      <c r="Q279" s="68">
        <f t="shared" si="15"/>
        <v>0</v>
      </c>
      <c r="R279" s="71">
        <f t="shared" si="16"/>
        <v>0</v>
      </c>
      <c r="S279" s="68">
        <f t="shared" si="17"/>
        <v>0</v>
      </c>
      <c r="T279" s="71">
        <f t="shared" si="18"/>
        <v>0</v>
      </c>
      <c r="U279" s="65">
        <f t="shared" si="19"/>
        <v>0</v>
      </c>
      <c r="V279" s="59">
        <f t="shared" si="20"/>
        <v>0</v>
      </c>
    </row>
    <row r="280" spans="2:22" ht="13.5" customHeight="1">
      <c r="B280" s="63">
        <f t="shared" si="0"/>
        <v>254</v>
      </c>
      <c r="C280" s="70">
        <f t="shared" si="1"/>
        <v>0</v>
      </c>
      <c r="D280" s="71">
        <f t="shared" si="2"/>
        <v>0</v>
      </c>
      <c r="E280" s="70">
        <f t="shared" si="3"/>
        <v>0</v>
      </c>
      <c r="F280" s="71">
        <f t="shared" si="4"/>
        <v>0</v>
      </c>
      <c r="G280" s="70">
        <f t="shared" si="5"/>
        <v>0</v>
      </c>
      <c r="H280" s="71">
        <f t="shared" si="6"/>
        <v>0</v>
      </c>
      <c r="I280" s="70">
        <f t="shared" si="7"/>
        <v>0</v>
      </c>
      <c r="J280" s="71">
        <f t="shared" si="8"/>
        <v>0</v>
      </c>
      <c r="K280" s="70">
        <f t="shared" si="9"/>
        <v>0</v>
      </c>
      <c r="L280" s="71">
        <f t="shared" si="10"/>
        <v>0</v>
      </c>
      <c r="M280" s="68">
        <f t="shared" si="11"/>
        <v>0</v>
      </c>
      <c r="N280" s="71">
        <f t="shared" si="12"/>
        <v>0</v>
      </c>
      <c r="O280" s="68">
        <f t="shared" si="13"/>
        <v>0</v>
      </c>
      <c r="P280" s="71">
        <f t="shared" si="14"/>
        <v>0</v>
      </c>
      <c r="Q280" s="68">
        <f t="shared" si="15"/>
        <v>0</v>
      </c>
      <c r="R280" s="71">
        <f t="shared" si="16"/>
        <v>0</v>
      </c>
      <c r="S280" s="68">
        <f t="shared" si="17"/>
        <v>0</v>
      </c>
      <c r="T280" s="71">
        <f t="shared" si="18"/>
        <v>0</v>
      </c>
      <c r="U280" s="65">
        <f t="shared" si="19"/>
        <v>0</v>
      </c>
      <c r="V280" s="59">
        <f t="shared" si="20"/>
        <v>0</v>
      </c>
    </row>
    <row r="281" spans="2:22" ht="13.5" customHeight="1">
      <c r="B281" s="63">
        <f t="shared" si="0"/>
        <v>255</v>
      </c>
      <c r="C281" s="70">
        <f t="shared" si="1"/>
        <v>0</v>
      </c>
      <c r="D281" s="71">
        <f t="shared" si="2"/>
        <v>0</v>
      </c>
      <c r="E281" s="70">
        <f t="shared" si="3"/>
        <v>0</v>
      </c>
      <c r="F281" s="71">
        <f t="shared" si="4"/>
        <v>0</v>
      </c>
      <c r="G281" s="70">
        <f t="shared" si="5"/>
        <v>0</v>
      </c>
      <c r="H281" s="71">
        <f t="shared" si="6"/>
        <v>0</v>
      </c>
      <c r="I281" s="70">
        <f t="shared" si="7"/>
        <v>0</v>
      </c>
      <c r="J281" s="71">
        <f t="shared" si="8"/>
        <v>0</v>
      </c>
      <c r="K281" s="70">
        <f t="shared" si="9"/>
        <v>0</v>
      </c>
      <c r="L281" s="71">
        <f t="shared" si="10"/>
        <v>0</v>
      </c>
      <c r="M281" s="68">
        <f t="shared" si="11"/>
        <v>0</v>
      </c>
      <c r="N281" s="71">
        <f t="shared" si="12"/>
        <v>0</v>
      </c>
      <c r="O281" s="68">
        <f t="shared" si="13"/>
        <v>0</v>
      </c>
      <c r="P281" s="71">
        <f t="shared" si="14"/>
        <v>0</v>
      </c>
      <c r="Q281" s="68">
        <f t="shared" si="15"/>
        <v>0</v>
      </c>
      <c r="R281" s="71">
        <f t="shared" si="16"/>
        <v>0</v>
      </c>
      <c r="S281" s="68">
        <f t="shared" si="17"/>
        <v>0</v>
      </c>
      <c r="T281" s="71">
        <f t="shared" si="18"/>
        <v>0</v>
      </c>
      <c r="U281" s="65">
        <f t="shared" si="19"/>
        <v>0</v>
      </c>
      <c r="V281" s="59">
        <f t="shared" si="20"/>
        <v>0</v>
      </c>
    </row>
    <row r="282" spans="2:22" ht="13.5" customHeight="1">
      <c r="B282" s="63">
        <f t="shared" si="0"/>
        <v>256</v>
      </c>
      <c r="C282" s="70">
        <f t="shared" si="1"/>
        <v>0</v>
      </c>
      <c r="D282" s="71">
        <f t="shared" si="2"/>
        <v>0</v>
      </c>
      <c r="E282" s="70">
        <f t="shared" si="3"/>
        <v>0</v>
      </c>
      <c r="F282" s="71">
        <f t="shared" si="4"/>
        <v>0</v>
      </c>
      <c r="G282" s="70">
        <f t="shared" si="5"/>
        <v>0</v>
      </c>
      <c r="H282" s="71">
        <f t="shared" si="6"/>
        <v>0</v>
      </c>
      <c r="I282" s="70">
        <f t="shared" si="7"/>
        <v>0</v>
      </c>
      <c r="J282" s="71">
        <f t="shared" si="8"/>
        <v>0</v>
      </c>
      <c r="K282" s="70">
        <f t="shared" si="9"/>
        <v>0</v>
      </c>
      <c r="L282" s="71">
        <f t="shared" si="10"/>
        <v>0</v>
      </c>
      <c r="M282" s="68">
        <f t="shared" si="11"/>
        <v>0</v>
      </c>
      <c r="N282" s="71">
        <f t="shared" si="12"/>
        <v>0</v>
      </c>
      <c r="O282" s="68">
        <f t="shared" si="13"/>
        <v>0</v>
      </c>
      <c r="P282" s="71">
        <f t="shared" si="14"/>
        <v>0</v>
      </c>
      <c r="Q282" s="68">
        <f t="shared" si="15"/>
        <v>0</v>
      </c>
      <c r="R282" s="71">
        <f t="shared" si="16"/>
        <v>0</v>
      </c>
      <c r="S282" s="68">
        <f t="shared" si="17"/>
        <v>0</v>
      </c>
      <c r="T282" s="71">
        <f t="shared" si="18"/>
        <v>0</v>
      </c>
      <c r="U282" s="65">
        <f t="shared" si="19"/>
        <v>0</v>
      </c>
      <c r="V282" s="59">
        <f t="shared" si="20"/>
        <v>0</v>
      </c>
    </row>
    <row r="283" spans="2:22" ht="13.5" customHeight="1">
      <c r="B283" s="63">
        <f t="shared" ref="B283:B386" si="21">B282+1</f>
        <v>257</v>
      </c>
      <c r="C283" s="70">
        <f t="shared" ref="C283:C386" si="22">IF((D282-$D$18-$D$23)&lt;=0,($D$18+(D282-$D$18)),($D$18+$D$23))</f>
        <v>0</v>
      </c>
      <c r="D283" s="71">
        <f t="shared" ref="D283:D386" si="23">IF((D282-C283)&lt;=0.0001,0,(D282-C283)*(1+(D$24/12)))</f>
        <v>0</v>
      </c>
      <c r="E283" s="70">
        <f t="shared" ref="E283:E386" si="24">IF(AND(((F282-$D$18+C283-F$23-D$23)&lt;=0),D283=0),F282,IF(D283=0,$D$18-C283+F$23+D$23,F$23))</f>
        <v>0</v>
      </c>
      <c r="F283" s="71">
        <f t="shared" ref="F283:F386" si="25">IF((F282-E283)&lt;=0.0001,0,(F282-E283)*(1+(F$24/12)))</f>
        <v>0</v>
      </c>
      <c r="G283" s="70">
        <f t="shared" ref="G283:G386" si="26">IF(AND(((H282-$D$18+E283+C283-H$23-F$23-D$23)&lt;=0),F283+D283=0),H282,IF(H$23&gt;=H282,H282,IF(AND(F283=0,D283=0),$D$18-E283-C283+H$23+F$23+D$23,H$23)))</f>
        <v>0</v>
      </c>
      <c r="H283" s="71">
        <f t="shared" ref="H283:H386" si="27">IF((H282-G283)&lt;=0.0001,0,(H282-G283)*(1+(H$24/12)))</f>
        <v>0</v>
      </c>
      <c r="I283" s="70">
        <f t="shared" ref="I283:I386" si="28">IF(AND(((J282-$D$18+G283+E283+C283-J$23-H$23-F$23-D$23)&lt;=0),H283+F283+D283=0),J282,IF(J$23&gt;=J282,J282, IF(AND(H283=0,F283=0,D283=0),$D$18-G283-E283-C283+J$23+H$23+F$23+D$23,J$23)))</f>
        <v>0</v>
      </c>
      <c r="J283" s="71">
        <f t="shared" ref="J283:J386" si="29">IF((J282-I283)&lt;=0.0001,0,(J282-I283)*(1+(J$24/12)))</f>
        <v>0</v>
      </c>
      <c r="K283" s="70">
        <f t="shared" ref="K283:K386" si="30">IF(AND(((L282-$D$18+I283+G283+E283+C283-L$23-J$23-H$23-F$23-D$23)&lt;=0),J283+H283+F283+D283=0),L282,IF(L$23&gt;=L282,L282,IF(AND(J283=0,H283=0,F283=0,D283=0),$D$18-I283-G283-E283-C283+L$23+J$23+H$23+F$23+D$23,L$23)))</f>
        <v>0</v>
      </c>
      <c r="L283" s="71">
        <f t="shared" ref="L283:L386" si="31">IF((L282-K283)&lt;=0.0001,0,(L282-K283)*(1+(L$24/12)))</f>
        <v>0</v>
      </c>
      <c r="M283" s="68">
        <f t="shared" ref="M283:M386" si="32">IF(AND(((N282-$D$18+K283+I283+G283+E283-N$23-L$23-J$23-H$23-F$23-D$23)&lt;=0),L283+J283+H283+F283+D283=0),N282,IF(N$23&gt;=N282,N282,IF(AND(L283=0,J283=0,H283=0,F283=0, D283=0),$D$18-K283-I283-G283-E283+N$23+L$23+J$23+H$23+F$23+D$23,N$23)))</f>
        <v>0</v>
      </c>
      <c r="N283" s="71">
        <f t="shared" ref="N283:N386" si="33">IF((N282-M283)&lt;=0.0001,0,(N282-M283)*(1+(N$24/12)))</f>
        <v>0</v>
      </c>
      <c r="O283" s="68">
        <f t="shared" ref="O283:O386" si="34">IF(AND(((P282-$D$18+M283+K283+I283+G283-P$23-N$23-L$23-J$23-H$23-F$23-D$23)&lt;=0),N283+L283+J283+H283+F283+D283=0),P282,IF(P$23&gt;=P282,P282,IF(AND(N283=0,L283=0,J283=0,H283=0,F283=0,D283=0),$D$18-M283-K283-I283-G283+P$23+N$23+L$23+J$23+H$23+F$23+D$23,P$23)))</f>
        <v>0</v>
      </c>
      <c r="P283" s="71">
        <f t="shared" ref="P283:P386" si="35">IF((P282-O283)&lt;=0.0001,0,(P282-O283)*(1+(P$24/12)))</f>
        <v>0</v>
      </c>
      <c r="Q283" s="68">
        <f t="shared" ref="Q283:Q386" si="36">IF(AND(((R282-$D$18+O283+M283+K283+I283-R$23-P$23-N$23-L$23-J$23-H$23-F$23-D$23)&lt;=0),P283+N283+L283+J283+H283+F283+D283=0),R282,IF(R$23&gt;=R282,R282,IF(AND(P283=0,N283=0,L283=0,J283=0,H283=0,F283=0,D283=0),$D$18-O283-M283-K283-I283+R$23+P$23+N$23+L$23+J$23+H$23+F$23+D$23,R$23)))</f>
        <v>0</v>
      </c>
      <c r="R283" s="71">
        <f t="shared" ref="R283:R386" si="37">IF((R282-Q283)&lt;=0.0001,0,(R282-Q283)*(1+(R$24/12)))</f>
        <v>0</v>
      </c>
      <c r="S283" s="68">
        <f t="shared" ref="S283:S386" si="38">IF(AND(((T282-$D$18+Q283+O283+M283+K283-T$23-R$23-P$23-N$23-L$23-J$23-H$23-F$23-D$23)&lt;=0),R283+P283+N283+L283+J283+H283+F283+D283=0),T282,IF(T$23&gt;=T282,T282,IF(AND(R283=0,P283=0,N283=0,L283=0,J283=0,H283=0,F283=0,D283=0),$D$18-Q283-O283-M283-K283+T$23+R$23+P$23+N$23+L$23+J$23+H$23+F$23+D$23,T$23)))</f>
        <v>0</v>
      </c>
      <c r="T283" s="71">
        <f t="shared" ref="T283:T386" si="39">IF((T282-S283)&lt;=0.0001,0,(T282-S283)*(1+(T$24/12)))</f>
        <v>0</v>
      </c>
      <c r="U283" s="65">
        <f t="shared" ref="U283:U386" si="40">IF(AND(((V282-$D$18+S283+Q283+O283+M283-V$23-T$23-R$23-P$23-N$23-L$23-J$23-H$23-F$23-D$23)&lt;=0),T283+R283+P283+N283+L283+J283+H283+F283+D283=0),V282,IF(V$23&gt;=V282,V282,IF(AND(T283=0,R283=0,P283=0,N283=0,L283=0,J283=0,H283=0,F283=0,D283=0),$D$18-S283-Q283-O283-M283+V$23+T$23+R$23+P$23+N$23+L$23+J$23+H$23+F$23+D$23,V$23)))</f>
        <v>0</v>
      </c>
      <c r="V283" s="59">
        <f t="shared" ref="V283:V386" si="41">IF((V282-U283)&lt;=0.0001,0,(V282-U283)*(1+(V$24/12)))</f>
        <v>0</v>
      </c>
    </row>
    <row r="284" spans="2:22" ht="13.5" customHeight="1">
      <c r="B284" s="63">
        <f t="shared" si="21"/>
        <v>258</v>
      </c>
      <c r="C284" s="70">
        <f t="shared" si="22"/>
        <v>0</v>
      </c>
      <c r="D284" s="71">
        <f t="shared" si="23"/>
        <v>0</v>
      </c>
      <c r="E284" s="70">
        <f t="shared" si="24"/>
        <v>0</v>
      </c>
      <c r="F284" s="71">
        <f t="shared" si="25"/>
        <v>0</v>
      </c>
      <c r="G284" s="70">
        <f t="shared" si="26"/>
        <v>0</v>
      </c>
      <c r="H284" s="71">
        <f t="shared" si="27"/>
        <v>0</v>
      </c>
      <c r="I284" s="70">
        <f t="shared" si="28"/>
        <v>0</v>
      </c>
      <c r="J284" s="71">
        <f t="shared" si="29"/>
        <v>0</v>
      </c>
      <c r="K284" s="70">
        <f t="shared" si="30"/>
        <v>0</v>
      </c>
      <c r="L284" s="71">
        <f t="shared" si="31"/>
        <v>0</v>
      </c>
      <c r="M284" s="68">
        <f t="shared" si="32"/>
        <v>0</v>
      </c>
      <c r="N284" s="71">
        <f t="shared" si="33"/>
        <v>0</v>
      </c>
      <c r="O284" s="68">
        <f t="shared" si="34"/>
        <v>0</v>
      </c>
      <c r="P284" s="71">
        <f t="shared" si="35"/>
        <v>0</v>
      </c>
      <c r="Q284" s="68">
        <f t="shared" si="36"/>
        <v>0</v>
      </c>
      <c r="R284" s="71">
        <f t="shared" si="37"/>
        <v>0</v>
      </c>
      <c r="S284" s="68">
        <f t="shared" si="38"/>
        <v>0</v>
      </c>
      <c r="T284" s="71">
        <f t="shared" si="39"/>
        <v>0</v>
      </c>
      <c r="U284" s="65">
        <f t="shared" si="40"/>
        <v>0</v>
      </c>
      <c r="V284" s="59">
        <f t="shared" si="41"/>
        <v>0</v>
      </c>
    </row>
    <row r="285" spans="2:22" ht="13.5" customHeight="1">
      <c r="B285" s="63">
        <f t="shared" si="21"/>
        <v>259</v>
      </c>
      <c r="C285" s="70">
        <f t="shared" si="22"/>
        <v>0</v>
      </c>
      <c r="D285" s="71">
        <f t="shared" si="23"/>
        <v>0</v>
      </c>
      <c r="E285" s="70">
        <f t="shared" si="24"/>
        <v>0</v>
      </c>
      <c r="F285" s="71">
        <f t="shared" si="25"/>
        <v>0</v>
      </c>
      <c r="G285" s="70">
        <f t="shared" si="26"/>
        <v>0</v>
      </c>
      <c r="H285" s="71">
        <f t="shared" si="27"/>
        <v>0</v>
      </c>
      <c r="I285" s="70">
        <f t="shared" si="28"/>
        <v>0</v>
      </c>
      <c r="J285" s="71">
        <f t="shared" si="29"/>
        <v>0</v>
      </c>
      <c r="K285" s="70">
        <f t="shared" si="30"/>
        <v>0</v>
      </c>
      <c r="L285" s="71">
        <f t="shared" si="31"/>
        <v>0</v>
      </c>
      <c r="M285" s="68">
        <f t="shared" si="32"/>
        <v>0</v>
      </c>
      <c r="N285" s="71">
        <f t="shared" si="33"/>
        <v>0</v>
      </c>
      <c r="O285" s="68">
        <f t="shared" si="34"/>
        <v>0</v>
      </c>
      <c r="P285" s="71">
        <f t="shared" si="35"/>
        <v>0</v>
      </c>
      <c r="Q285" s="68">
        <f t="shared" si="36"/>
        <v>0</v>
      </c>
      <c r="R285" s="71">
        <f t="shared" si="37"/>
        <v>0</v>
      </c>
      <c r="S285" s="68">
        <f t="shared" si="38"/>
        <v>0</v>
      </c>
      <c r="T285" s="71">
        <f t="shared" si="39"/>
        <v>0</v>
      </c>
      <c r="U285" s="65">
        <f t="shared" si="40"/>
        <v>0</v>
      </c>
      <c r="V285" s="59">
        <f t="shared" si="41"/>
        <v>0</v>
      </c>
    </row>
    <row r="286" spans="2:22" ht="13.5" customHeight="1">
      <c r="B286" s="63">
        <f t="shared" si="21"/>
        <v>260</v>
      </c>
      <c r="C286" s="70">
        <f t="shared" si="22"/>
        <v>0</v>
      </c>
      <c r="D286" s="71">
        <f t="shared" si="23"/>
        <v>0</v>
      </c>
      <c r="E286" s="70">
        <f t="shared" si="24"/>
        <v>0</v>
      </c>
      <c r="F286" s="71">
        <f t="shared" si="25"/>
        <v>0</v>
      </c>
      <c r="G286" s="70">
        <f t="shared" si="26"/>
        <v>0</v>
      </c>
      <c r="H286" s="71">
        <f t="shared" si="27"/>
        <v>0</v>
      </c>
      <c r="I286" s="70">
        <f t="shared" si="28"/>
        <v>0</v>
      </c>
      <c r="J286" s="71">
        <f t="shared" si="29"/>
        <v>0</v>
      </c>
      <c r="K286" s="70">
        <f t="shared" si="30"/>
        <v>0</v>
      </c>
      <c r="L286" s="71">
        <f t="shared" si="31"/>
        <v>0</v>
      </c>
      <c r="M286" s="68">
        <f t="shared" si="32"/>
        <v>0</v>
      </c>
      <c r="N286" s="71">
        <f t="shared" si="33"/>
        <v>0</v>
      </c>
      <c r="O286" s="68">
        <f t="shared" si="34"/>
        <v>0</v>
      </c>
      <c r="P286" s="71">
        <f t="shared" si="35"/>
        <v>0</v>
      </c>
      <c r="Q286" s="68">
        <f t="shared" si="36"/>
        <v>0</v>
      </c>
      <c r="R286" s="71">
        <f t="shared" si="37"/>
        <v>0</v>
      </c>
      <c r="S286" s="68">
        <f t="shared" si="38"/>
        <v>0</v>
      </c>
      <c r="T286" s="71">
        <f t="shared" si="39"/>
        <v>0</v>
      </c>
      <c r="U286" s="65">
        <f t="shared" si="40"/>
        <v>0</v>
      </c>
      <c r="V286" s="59">
        <f t="shared" si="41"/>
        <v>0</v>
      </c>
    </row>
    <row r="287" spans="2:22" ht="13.5" customHeight="1">
      <c r="B287" s="63">
        <f t="shared" si="21"/>
        <v>261</v>
      </c>
      <c r="C287" s="70">
        <f t="shared" si="22"/>
        <v>0</v>
      </c>
      <c r="D287" s="71">
        <f t="shared" si="23"/>
        <v>0</v>
      </c>
      <c r="E287" s="70">
        <f t="shared" si="24"/>
        <v>0</v>
      </c>
      <c r="F287" s="71">
        <f t="shared" si="25"/>
        <v>0</v>
      </c>
      <c r="G287" s="70">
        <f t="shared" si="26"/>
        <v>0</v>
      </c>
      <c r="H287" s="71">
        <f t="shared" si="27"/>
        <v>0</v>
      </c>
      <c r="I287" s="70">
        <f t="shared" si="28"/>
        <v>0</v>
      </c>
      <c r="J287" s="71">
        <f t="shared" si="29"/>
        <v>0</v>
      </c>
      <c r="K287" s="70">
        <f t="shared" si="30"/>
        <v>0</v>
      </c>
      <c r="L287" s="71">
        <f t="shared" si="31"/>
        <v>0</v>
      </c>
      <c r="M287" s="68">
        <f t="shared" si="32"/>
        <v>0</v>
      </c>
      <c r="N287" s="71">
        <f t="shared" si="33"/>
        <v>0</v>
      </c>
      <c r="O287" s="68">
        <f t="shared" si="34"/>
        <v>0</v>
      </c>
      <c r="P287" s="71">
        <f t="shared" si="35"/>
        <v>0</v>
      </c>
      <c r="Q287" s="68">
        <f t="shared" si="36"/>
        <v>0</v>
      </c>
      <c r="R287" s="71">
        <f t="shared" si="37"/>
        <v>0</v>
      </c>
      <c r="S287" s="68">
        <f t="shared" si="38"/>
        <v>0</v>
      </c>
      <c r="T287" s="71">
        <f t="shared" si="39"/>
        <v>0</v>
      </c>
      <c r="U287" s="65">
        <f t="shared" si="40"/>
        <v>0</v>
      </c>
      <c r="V287" s="59">
        <f t="shared" si="41"/>
        <v>0</v>
      </c>
    </row>
    <row r="288" spans="2:22" ht="13.5" customHeight="1">
      <c r="B288" s="63">
        <f t="shared" si="21"/>
        <v>262</v>
      </c>
      <c r="C288" s="70">
        <f t="shared" si="22"/>
        <v>0</v>
      </c>
      <c r="D288" s="71">
        <f t="shared" si="23"/>
        <v>0</v>
      </c>
      <c r="E288" s="70">
        <f t="shared" si="24"/>
        <v>0</v>
      </c>
      <c r="F288" s="71">
        <f t="shared" si="25"/>
        <v>0</v>
      </c>
      <c r="G288" s="70">
        <f t="shared" si="26"/>
        <v>0</v>
      </c>
      <c r="H288" s="71">
        <f t="shared" si="27"/>
        <v>0</v>
      </c>
      <c r="I288" s="70">
        <f t="shared" si="28"/>
        <v>0</v>
      </c>
      <c r="J288" s="71">
        <f t="shared" si="29"/>
        <v>0</v>
      </c>
      <c r="K288" s="70">
        <f t="shared" si="30"/>
        <v>0</v>
      </c>
      <c r="L288" s="71">
        <f t="shared" si="31"/>
        <v>0</v>
      </c>
      <c r="M288" s="68">
        <f t="shared" si="32"/>
        <v>0</v>
      </c>
      <c r="N288" s="71">
        <f t="shared" si="33"/>
        <v>0</v>
      </c>
      <c r="O288" s="68">
        <f t="shared" si="34"/>
        <v>0</v>
      </c>
      <c r="P288" s="71">
        <f t="shared" si="35"/>
        <v>0</v>
      </c>
      <c r="Q288" s="68">
        <f t="shared" si="36"/>
        <v>0</v>
      </c>
      <c r="R288" s="71">
        <f t="shared" si="37"/>
        <v>0</v>
      </c>
      <c r="S288" s="68">
        <f t="shared" si="38"/>
        <v>0</v>
      </c>
      <c r="T288" s="71">
        <f t="shared" si="39"/>
        <v>0</v>
      </c>
      <c r="U288" s="65">
        <f t="shared" si="40"/>
        <v>0</v>
      </c>
      <c r="V288" s="59">
        <f t="shared" si="41"/>
        <v>0</v>
      </c>
    </row>
    <row r="289" spans="2:22" ht="13.5" customHeight="1">
      <c r="B289" s="63">
        <f t="shared" si="21"/>
        <v>263</v>
      </c>
      <c r="C289" s="70">
        <f t="shared" si="22"/>
        <v>0</v>
      </c>
      <c r="D289" s="71">
        <f t="shared" si="23"/>
        <v>0</v>
      </c>
      <c r="E289" s="70">
        <f t="shared" si="24"/>
        <v>0</v>
      </c>
      <c r="F289" s="71">
        <f t="shared" si="25"/>
        <v>0</v>
      </c>
      <c r="G289" s="70">
        <f t="shared" si="26"/>
        <v>0</v>
      </c>
      <c r="H289" s="71">
        <f t="shared" si="27"/>
        <v>0</v>
      </c>
      <c r="I289" s="70">
        <f t="shared" si="28"/>
        <v>0</v>
      </c>
      <c r="J289" s="71">
        <f t="shared" si="29"/>
        <v>0</v>
      </c>
      <c r="K289" s="70">
        <f t="shared" si="30"/>
        <v>0</v>
      </c>
      <c r="L289" s="71">
        <f t="shared" si="31"/>
        <v>0</v>
      </c>
      <c r="M289" s="68">
        <f t="shared" si="32"/>
        <v>0</v>
      </c>
      <c r="N289" s="71">
        <f t="shared" si="33"/>
        <v>0</v>
      </c>
      <c r="O289" s="68">
        <f t="shared" si="34"/>
        <v>0</v>
      </c>
      <c r="P289" s="71">
        <f t="shared" si="35"/>
        <v>0</v>
      </c>
      <c r="Q289" s="68">
        <f t="shared" si="36"/>
        <v>0</v>
      </c>
      <c r="R289" s="71">
        <f t="shared" si="37"/>
        <v>0</v>
      </c>
      <c r="S289" s="68">
        <f t="shared" si="38"/>
        <v>0</v>
      </c>
      <c r="T289" s="71">
        <f t="shared" si="39"/>
        <v>0</v>
      </c>
      <c r="U289" s="65">
        <f t="shared" si="40"/>
        <v>0</v>
      </c>
      <c r="V289" s="59">
        <f t="shared" si="41"/>
        <v>0</v>
      </c>
    </row>
    <row r="290" spans="2:22" ht="13.5" customHeight="1">
      <c r="B290" s="63">
        <f t="shared" si="21"/>
        <v>264</v>
      </c>
      <c r="C290" s="70">
        <f t="shared" si="22"/>
        <v>0</v>
      </c>
      <c r="D290" s="71">
        <f t="shared" si="23"/>
        <v>0</v>
      </c>
      <c r="E290" s="70">
        <f t="shared" si="24"/>
        <v>0</v>
      </c>
      <c r="F290" s="71">
        <f t="shared" si="25"/>
        <v>0</v>
      </c>
      <c r="G290" s="70">
        <f t="shared" si="26"/>
        <v>0</v>
      </c>
      <c r="H290" s="71">
        <f t="shared" si="27"/>
        <v>0</v>
      </c>
      <c r="I290" s="70">
        <f t="shared" si="28"/>
        <v>0</v>
      </c>
      <c r="J290" s="71">
        <f t="shared" si="29"/>
        <v>0</v>
      </c>
      <c r="K290" s="70">
        <f t="shared" si="30"/>
        <v>0</v>
      </c>
      <c r="L290" s="71">
        <f t="shared" si="31"/>
        <v>0</v>
      </c>
      <c r="M290" s="68">
        <f t="shared" si="32"/>
        <v>0</v>
      </c>
      <c r="N290" s="71">
        <f t="shared" si="33"/>
        <v>0</v>
      </c>
      <c r="O290" s="68">
        <f t="shared" si="34"/>
        <v>0</v>
      </c>
      <c r="P290" s="71">
        <f t="shared" si="35"/>
        <v>0</v>
      </c>
      <c r="Q290" s="68">
        <f t="shared" si="36"/>
        <v>0</v>
      </c>
      <c r="R290" s="71">
        <f t="shared" si="37"/>
        <v>0</v>
      </c>
      <c r="S290" s="68">
        <f t="shared" si="38"/>
        <v>0</v>
      </c>
      <c r="T290" s="71">
        <f t="shared" si="39"/>
        <v>0</v>
      </c>
      <c r="U290" s="65">
        <f t="shared" si="40"/>
        <v>0</v>
      </c>
      <c r="V290" s="59">
        <f t="shared" si="41"/>
        <v>0</v>
      </c>
    </row>
    <row r="291" spans="2:22" ht="13.5" customHeight="1">
      <c r="B291" s="63">
        <f t="shared" si="21"/>
        <v>265</v>
      </c>
      <c r="C291" s="70">
        <f t="shared" si="22"/>
        <v>0</v>
      </c>
      <c r="D291" s="71">
        <f t="shared" si="23"/>
        <v>0</v>
      </c>
      <c r="E291" s="70">
        <f t="shared" si="24"/>
        <v>0</v>
      </c>
      <c r="F291" s="71">
        <f t="shared" si="25"/>
        <v>0</v>
      </c>
      <c r="G291" s="70">
        <f t="shared" si="26"/>
        <v>0</v>
      </c>
      <c r="H291" s="71">
        <f t="shared" si="27"/>
        <v>0</v>
      </c>
      <c r="I291" s="70">
        <f t="shared" si="28"/>
        <v>0</v>
      </c>
      <c r="J291" s="71">
        <f t="shared" si="29"/>
        <v>0</v>
      </c>
      <c r="K291" s="70">
        <f t="shared" si="30"/>
        <v>0</v>
      </c>
      <c r="L291" s="71">
        <f t="shared" si="31"/>
        <v>0</v>
      </c>
      <c r="M291" s="68">
        <f t="shared" si="32"/>
        <v>0</v>
      </c>
      <c r="N291" s="71">
        <f t="shared" si="33"/>
        <v>0</v>
      </c>
      <c r="O291" s="68">
        <f t="shared" si="34"/>
        <v>0</v>
      </c>
      <c r="P291" s="71">
        <f t="shared" si="35"/>
        <v>0</v>
      </c>
      <c r="Q291" s="68">
        <f t="shared" si="36"/>
        <v>0</v>
      </c>
      <c r="R291" s="71">
        <f t="shared" si="37"/>
        <v>0</v>
      </c>
      <c r="S291" s="68">
        <f t="shared" si="38"/>
        <v>0</v>
      </c>
      <c r="T291" s="71">
        <f t="shared" si="39"/>
        <v>0</v>
      </c>
      <c r="U291" s="65">
        <f t="shared" si="40"/>
        <v>0</v>
      </c>
      <c r="V291" s="59">
        <f t="shared" si="41"/>
        <v>0</v>
      </c>
    </row>
    <row r="292" spans="2:22" ht="13.5" customHeight="1">
      <c r="B292" s="63">
        <f t="shared" si="21"/>
        <v>266</v>
      </c>
      <c r="C292" s="70">
        <f t="shared" si="22"/>
        <v>0</v>
      </c>
      <c r="D292" s="71">
        <f t="shared" si="23"/>
        <v>0</v>
      </c>
      <c r="E292" s="70">
        <f t="shared" si="24"/>
        <v>0</v>
      </c>
      <c r="F292" s="71">
        <f t="shared" si="25"/>
        <v>0</v>
      </c>
      <c r="G292" s="70">
        <f t="shared" si="26"/>
        <v>0</v>
      </c>
      <c r="H292" s="71">
        <f t="shared" si="27"/>
        <v>0</v>
      </c>
      <c r="I292" s="70">
        <f t="shared" si="28"/>
        <v>0</v>
      </c>
      <c r="J292" s="71">
        <f t="shared" si="29"/>
        <v>0</v>
      </c>
      <c r="K292" s="70">
        <f t="shared" si="30"/>
        <v>0</v>
      </c>
      <c r="L292" s="71">
        <f t="shared" si="31"/>
        <v>0</v>
      </c>
      <c r="M292" s="68">
        <f t="shared" si="32"/>
        <v>0</v>
      </c>
      <c r="N292" s="71">
        <f t="shared" si="33"/>
        <v>0</v>
      </c>
      <c r="O292" s="68">
        <f t="shared" si="34"/>
        <v>0</v>
      </c>
      <c r="P292" s="71">
        <f t="shared" si="35"/>
        <v>0</v>
      </c>
      <c r="Q292" s="68">
        <f t="shared" si="36"/>
        <v>0</v>
      </c>
      <c r="R292" s="71">
        <f t="shared" si="37"/>
        <v>0</v>
      </c>
      <c r="S292" s="68">
        <f t="shared" si="38"/>
        <v>0</v>
      </c>
      <c r="T292" s="71">
        <f t="shared" si="39"/>
        <v>0</v>
      </c>
      <c r="U292" s="65">
        <f t="shared" si="40"/>
        <v>0</v>
      </c>
      <c r="V292" s="59">
        <f t="shared" si="41"/>
        <v>0</v>
      </c>
    </row>
    <row r="293" spans="2:22" ht="13.5" customHeight="1">
      <c r="B293" s="63">
        <f t="shared" si="21"/>
        <v>267</v>
      </c>
      <c r="C293" s="70">
        <f t="shared" si="22"/>
        <v>0</v>
      </c>
      <c r="D293" s="71">
        <f t="shared" si="23"/>
        <v>0</v>
      </c>
      <c r="E293" s="70">
        <f t="shared" si="24"/>
        <v>0</v>
      </c>
      <c r="F293" s="71">
        <f t="shared" si="25"/>
        <v>0</v>
      </c>
      <c r="G293" s="70">
        <f t="shared" si="26"/>
        <v>0</v>
      </c>
      <c r="H293" s="71">
        <f t="shared" si="27"/>
        <v>0</v>
      </c>
      <c r="I293" s="70">
        <f t="shared" si="28"/>
        <v>0</v>
      </c>
      <c r="J293" s="71">
        <f t="shared" si="29"/>
        <v>0</v>
      </c>
      <c r="K293" s="70">
        <f t="shared" si="30"/>
        <v>0</v>
      </c>
      <c r="L293" s="71">
        <f t="shared" si="31"/>
        <v>0</v>
      </c>
      <c r="M293" s="68">
        <f t="shared" si="32"/>
        <v>0</v>
      </c>
      <c r="N293" s="71">
        <f t="shared" si="33"/>
        <v>0</v>
      </c>
      <c r="O293" s="68">
        <f t="shared" si="34"/>
        <v>0</v>
      </c>
      <c r="P293" s="71">
        <f t="shared" si="35"/>
        <v>0</v>
      </c>
      <c r="Q293" s="68">
        <f t="shared" si="36"/>
        <v>0</v>
      </c>
      <c r="R293" s="71">
        <f t="shared" si="37"/>
        <v>0</v>
      </c>
      <c r="S293" s="68">
        <f t="shared" si="38"/>
        <v>0</v>
      </c>
      <c r="T293" s="71">
        <f t="shared" si="39"/>
        <v>0</v>
      </c>
      <c r="U293" s="65">
        <f t="shared" si="40"/>
        <v>0</v>
      </c>
      <c r="V293" s="59">
        <f t="shared" si="41"/>
        <v>0</v>
      </c>
    </row>
    <row r="294" spans="2:22" ht="13.5" customHeight="1">
      <c r="B294" s="63">
        <f t="shared" si="21"/>
        <v>268</v>
      </c>
      <c r="C294" s="70">
        <f t="shared" si="22"/>
        <v>0</v>
      </c>
      <c r="D294" s="71">
        <f t="shared" si="23"/>
        <v>0</v>
      </c>
      <c r="E294" s="70">
        <f t="shared" si="24"/>
        <v>0</v>
      </c>
      <c r="F294" s="71">
        <f t="shared" si="25"/>
        <v>0</v>
      </c>
      <c r="G294" s="70">
        <f t="shared" si="26"/>
        <v>0</v>
      </c>
      <c r="H294" s="71">
        <f t="shared" si="27"/>
        <v>0</v>
      </c>
      <c r="I294" s="70">
        <f t="shared" si="28"/>
        <v>0</v>
      </c>
      <c r="J294" s="71">
        <f t="shared" si="29"/>
        <v>0</v>
      </c>
      <c r="K294" s="70">
        <f t="shared" si="30"/>
        <v>0</v>
      </c>
      <c r="L294" s="71">
        <f t="shared" si="31"/>
        <v>0</v>
      </c>
      <c r="M294" s="68">
        <f t="shared" si="32"/>
        <v>0</v>
      </c>
      <c r="N294" s="71">
        <f t="shared" si="33"/>
        <v>0</v>
      </c>
      <c r="O294" s="68">
        <f t="shared" si="34"/>
        <v>0</v>
      </c>
      <c r="P294" s="71">
        <f t="shared" si="35"/>
        <v>0</v>
      </c>
      <c r="Q294" s="68">
        <f t="shared" si="36"/>
        <v>0</v>
      </c>
      <c r="R294" s="71">
        <f t="shared" si="37"/>
        <v>0</v>
      </c>
      <c r="S294" s="68">
        <f t="shared" si="38"/>
        <v>0</v>
      </c>
      <c r="T294" s="71">
        <f t="shared" si="39"/>
        <v>0</v>
      </c>
      <c r="U294" s="65">
        <f t="shared" si="40"/>
        <v>0</v>
      </c>
      <c r="V294" s="59">
        <f t="shared" si="41"/>
        <v>0</v>
      </c>
    </row>
    <row r="295" spans="2:22" ht="13.5" customHeight="1">
      <c r="B295" s="63">
        <f t="shared" si="21"/>
        <v>269</v>
      </c>
      <c r="C295" s="70">
        <f t="shared" si="22"/>
        <v>0</v>
      </c>
      <c r="D295" s="71">
        <f t="shared" si="23"/>
        <v>0</v>
      </c>
      <c r="E295" s="70">
        <f t="shared" si="24"/>
        <v>0</v>
      </c>
      <c r="F295" s="71">
        <f t="shared" si="25"/>
        <v>0</v>
      </c>
      <c r="G295" s="70">
        <f t="shared" si="26"/>
        <v>0</v>
      </c>
      <c r="H295" s="71">
        <f t="shared" si="27"/>
        <v>0</v>
      </c>
      <c r="I295" s="70">
        <f t="shared" si="28"/>
        <v>0</v>
      </c>
      <c r="J295" s="71">
        <f t="shared" si="29"/>
        <v>0</v>
      </c>
      <c r="K295" s="70">
        <f t="shared" si="30"/>
        <v>0</v>
      </c>
      <c r="L295" s="71">
        <f t="shared" si="31"/>
        <v>0</v>
      </c>
      <c r="M295" s="68">
        <f t="shared" si="32"/>
        <v>0</v>
      </c>
      <c r="N295" s="71">
        <f t="shared" si="33"/>
        <v>0</v>
      </c>
      <c r="O295" s="68">
        <f t="shared" si="34"/>
        <v>0</v>
      </c>
      <c r="P295" s="71">
        <f t="shared" si="35"/>
        <v>0</v>
      </c>
      <c r="Q295" s="68">
        <f t="shared" si="36"/>
        <v>0</v>
      </c>
      <c r="R295" s="71">
        <f t="shared" si="37"/>
        <v>0</v>
      </c>
      <c r="S295" s="68">
        <f t="shared" si="38"/>
        <v>0</v>
      </c>
      <c r="T295" s="71">
        <f t="shared" si="39"/>
        <v>0</v>
      </c>
      <c r="U295" s="65">
        <f t="shared" si="40"/>
        <v>0</v>
      </c>
      <c r="V295" s="59">
        <f t="shared" si="41"/>
        <v>0</v>
      </c>
    </row>
    <row r="296" spans="2:22" ht="13.5" customHeight="1">
      <c r="B296" s="63">
        <f t="shared" si="21"/>
        <v>270</v>
      </c>
      <c r="C296" s="70">
        <f t="shared" si="22"/>
        <v>0</v>
      </c>
      <c r="D296" s="71">
        <f t="shared" si="23"/>
        <v>0</v>
      </c>
      <c r="E296" s="70">
        <f t="shared" si="24"/>
        <v>0</v>
      </c>
      <c r="F296" s="71">
        <f t="shared" si="25"/>
        <v>0</v>
      </c>
      <c r="G296" s="70">
        <f t="shared" si="26"/>
        <v>0</v>
      </c>
      <c r="H296" s="71">
        <f t="shared" si="27"/>
        <v>0</v>
      </c>
      <c r="I296" s="70">
        <f t="shared" si="28"/>
        <v>0</v>
      </c>
      <c r="J296" s="71">
        <f t="shared" si="29"/>
        <v>0</v>
      </c>
      <c r="K296" s="70">
        <f t="shared" si="30"/>
        <v>0</v>
      </c>
      <c r="L296" s="71">
        <f t="shared" si="31"/>
        <v>0</v>
      </c>
      <c r="M296" s="68">
        <f t="shared" si="32"/>
        <v>0</v>
      </c>
      <c r="N296" s="71">
        <f t="shared" si="33"/>
        <v>0</v>
      </c>
      <c r="O296" s="68">
        <f t="shared" si="34"/>
        <v>0</v>
      </c>
      <c r="P296" s="71">
        <f t="shared" si="35"/>
        <v>0</v>
      </c>
      <c r="Q296" s="68">
        <f t="shared" si="36"/>
        <v>0</v>
      </c>
      <c r="R296" s="71">
        <f t="shared" si="37"/>
        <v>0</v>
      </c>
      <c r="S296" s="68">
        <f t="shared" si="38"/>
        <v>0</v>
      </c>
      <c r="T296" s="71">
        <f t="shared" si="39"/>
        <v>0</v>
      </c>
      <c r="U296" s="65">
        <f t="shared" si="40"/>
        <v>0</v>
      </c>
      <c r="V296" s="59">
        <f t="shared" si="41"/>
        <v>0</v>
      </c>
    </row>
    <row r="297" spans="2:22" ht="13.5" customHeight="1">
      <c r="B297" s="63">
        <f t="shared" si="21"/>
        <v>271</v>
      </c>
      <c r="C297" s="70">
        <f t="shared" si="22"/>
        <v>0</v>
      </c>
      <c r="D297" s="71">
        <f t="shared" si="23"/>
        <v>0</v>
      </c>
      <c r="E297" s="70">
        <f t="shared" si="24"/>
        <v>0</v>
      </c>
      <c r="F297" s="71">
        <f t="shared" si="25"/>
        <v>0</v>
      </c>
      <c r="G297" s="70">
        <f t="shared" si="26"/>
        <v>0</v>
      </c>
      <c r="H297" s="71">
        <f t="shared" si="27"/>
        <v>0</v>
      </c>
      <c r="I297" s="70">
        <f t="shared" si="28"/>
        <v>0</v>
      </c>
      <c r="J297" s="71">
        <f t="shared" si="29"/>
        <v>0</v>
      </c>
      <c r="K297" s="70">
        <f t="shared" si="30"/>
        <v>0</v>
      </c>
      <c r="L297" s="71">
        <f t="shared" si="31"/>
        <v>0</v>
      </c>
      <c r="M297" s="68">
        <f t="shared" si="32"/>
        <v>0</v>
      </c>
      <c r="N297" s="71">
        <f t="shared" si="33"/>
        <v>0</v>
      </c>
      <c r="O297" s="68">
        <f t="shared" si="34"/>
        <v>0</v>
      </c>
      <c r="P297" s="71">
        <f t="shared" si="35"/>
        <v>0</v>
      </c>
      <c r="Q297" s="68">
        <f t="shared" si="36"/>
        <v>0</v>
      </c>
      <c r="R297" s="71">
        <f t="shared" si="37"/>
        <v>0</v>
      </c>
      <c r="S297" s="68">
        <f t="shared" si="38"/>
        <v>0</v>
      </c>
      <c r="T297" s="71">
        <f t="shared" si="39"/>
        <v>0</v>
      </c>
      <c r="U297" s="65">
        <f t="shared" si="40"/>
        <v>0</v>
      </c>
      <c r="V297" s="59">
        <f t="shared" si="41"/>
        <v>0</v>
      </c>
    </row>
    <row r="298" spans="2:22" ht="13.5" customHeight="1">
      <c r="B298" s="63">
        <f t="shared" si="21"/>
        <v>272</v>
      </c>
      <c r="C298" s="70">
        <f t="shared" si="22"/>
        <v>0</v>
      </c>
      <c r="D298" s="71">
        <f t="shared" si="23"/>
        <v>0</v>
      </c>
      <c r="E298" s="70">
        <f t="shared" si="24"/>
        <v>0</v>
      </c>
      <c r="F298" s="71">
        <f t="shared" si="25"/>
        <v>0</v>
      </c>
      <c r="G298" s="70">
        <f t="shared" si="26"/>
        <v>0</v>
      </c>
      <c r="H298" s="71">
        <f t="shared" si="27"/>
        <v>0</v>
      </c>
      <c r="I298" s="70">
        <f t="shared" si="28"/>
        <v>0</v>
      </c>
      <c r="J298" s="71">
        <f t="shared" si="29"/>
        <v>0</v>
      </c>
      <c r="K298" s="70">
        <f t="shared" si="30"/>
        <v>0</v>
      </c>
      <c r="L298" s="71">
        <f t="shared" si="31"/>
        <v>0</v>
      </c>
      <c r="M298" s="68">
        <f t="shared" si="32"/>
        <v>0</v>
      </c>
      <c r="N298" s="71">
        <f t="shared" si="33"/>
        <v>0</v>
      </c>
      <c r="O298" s="68">
        <f t="shared" si="34"/>
        <v>0</v>
      </c>
      <c r="P298" s="71">
        <f t="shared" si="35"/>
        <v>0</v>
      </c>
      <c r="Q298" s="68">
        <f t="shared" si="36"/>
        <v>0</v>
      </c>
      <c r="R298" s="71">
        <f t="shared" si="37"/>
        <v>0</v>
      </c>
      <c r="S298" s="68">
        <f t="shared" si="38"/>
        <v>0</v>
      </c>
      <c r="T298" s="71">
        <f t="shared" si="39"/>
        <v>0</v>
      </c>
      <c r="U298" s="65">
        <f t="shared" si="40"/>
        <v>0</v>
      </c>
      <c r="V298" s="59">
        <f t="shared" si="41"/>
        <v>0</v>
      </c>
    </row>
    <row r="299" spans="2:22" ht="13.5" customHeight="1">
      <c r="B299" s="63">
        <f t="shared" si="21"/>
        <v>273</v>
      </c>
      <c r="C299" s="70">
        <f t="shared" si="22"/>
        <v>0</v>
      </c>
      <c r="D299" s="71">
        <f t="shared" si="23"/>
        <v>0</v>
      </c>
      <c r="E299" s="70">
        <f t="shared" si="24"/>
        <v>0</v>
      </c>
      <c r="F299" s="71">
        <f t="shared" si="25"/>
        <v>0</v>
      </c>
      <c r="G299" s="70">
        <f t="shared" si="26"/>
        <v>0</v>
      </c>
      <c r="H299" s="71">
        <f t="shared" si="27"/>
        <v>0</v>
      </c>
      <c r="I299" s="70">
        <f t="shared" si="28"/>
        <v>0</v>
      </c>
      <c r="J299" s="71">
        <f t="shared" si="29"/>
        <v>0</v>
      </c>
      <c r="K299" s="70">
        <f t="shared" si="30"/>
        <v>0</v>
      </c>
      <c r="L299" s="71">
        <f t="shared" si="31"/>
        <v>0</v>
      </c>
      <c r="M299" s="68">
        <f t="shared" si="32"/>
        <v>0</v>
      </c>
      <c r="N299" s="71">
        <f t="shared" si="33"/>
        <v>0</v>
      </c>
      <c r="O299" s="68">
        <f t="shared" si="34"/>
        <v>0</v>
      </c>
      <c r="P299" s="71">
        <f t="shared" si="35"/>
        <v>0</v>
      </c>
      <c r="Q299" s="68">
        <f t="shared" si="36"/>
        <v>0</v>
      </c>
      <c r="R299" s="71">
        <f t="shared" si="37"/>
        <v>0</v>
      </c>
      <c r="S299" s="68">
        <f t="shared" si="38"/>
        <v>0</v>
      </c>
      <c r="T299" s="71">
        <f t="shared" si="39"/>
        <v>0</v>
      </c>
      <c r="U299" s="65">
        <f t="shared" si="40"/>
        <v>0</v>
      </c>
      <c r="V299" s="59">
        <f t="shared" si="41"/>
        <v>0</v>
      </c>
    </row>
    <row r="300" spans="2:22" ht="13.5" customHeight="1">
      <c r="B300" s="63">
        <f t="shared" si="21"/>
        <v>274</v>
      </c>
      <c r="C300" s="70">
        <f t="shared" si="22"/>
        <v>0</v>
      </c>
      <c r="D300" s="71">
        <f t="shared" si="23"/>
        <v>0</v>
      </c>
      <c r="E300" s="70">
        <f t="shared" si="24"/>
        <v>0</v>
      </c>
      <c r="F300" s="71">
        <f t="shared" si="25"/>
        <v>0</v>
      </c>
      <c r="G300" s="70">
        <f t="shared" si="26"/>
        <v>0</v>
      </c>
      <c r="H300" s="71">
        <f t="shared" si="27"/>
        <v>0</v>
      </c>
      <c r="I300" s="70">
        <f t="shared" si="28"/>
        <v>0</v>
      </c>
      <c r="J300" s="71">
        <f t="shared" si="29"/>
        <v>0</v>
      </c>
      <c r="K300" s="70">
        <f t="shared" si="30"/>
        <v>0</v>
      </c>
      <c r="L300" s="71">
        <f t="shared" si="31"/>
        <v>0</v>
      </c>
      <c r="M300" s="68">
        <f t="shared" si="32"/>
        <v>0</v>
      </c>
      <c r="N300" s="71">
        <f t="shared" si="33"/>
        <v>0</v>
      </c>
      <c r="O300" s="68">
        <f t="shared" si="34"/>
        <v>0</v>
      </c>
      <c r="P300" s="71">
        <f t="shared" si="35"/>
        <v>0</v>
      </c>
      <c r="Q300" s="68">
        <f t="shared" si="36"/>
        <v>0</v>
      </c>
      <c r="R300" s="71">
        <f t="shared" si="37"/>
        <v>0</v>
      </c>
      <c r="S300" s="68">
        <f t="shared" si="38"/>
        <v>0</v>
      </c>
      <c r="T300" s="71">
        <f t="shared" si="39"/>
        <v>0</v>
      </c>
      <c r="U300" s="65">
        <f t="shared" si="40"/>
        <v>0</v>
      </c>
      <c r="V300" s="59">
        <f t="shared" si="41"/>
        <v>0</v>
      </c>
    </row>
    <row r="301" spans="2:22" ht="13.5" customHeight="1">
      <c r="B301" s="63">
        <f t="shared" si="21"/>
        <v>275</v>
      </c>
      <c r="C301" s="70">
        <f t="shared" si="22"/>
        <v>0</v>
      </c>
      <c r="D301" s="71">
        <f t="shared" si="23"/>
        <v>0</v>
      </c>
      <c r="E301" s="70">
        <f t="shared" si="24"/>
        <v>0</v>
      </c>
      <c r="F301" s="71">
        <f t="shared" si="25"/>
        <v>0</v>
      </c>
      <c r="G301" s="70">
        <f t="shared" si="26"/>
        <v>0</v>
      </c>
      <c r="H301" s="71">
        <f t="shared" si="27"/>
        <v>0</v>
      </c>
      <c r="I301" s="70">
        <f t="shared" si="28"/>
        <v>0</v>
      </c>
      <c r="J301" s="71">
        <f t="shared" si="29"/>
        <v>0</v>
      </c>
      <c r="K301" s="70">
        <f t="shared" si="30"/>
        <v>0</v>
      </c>
      <c r="L301" s="71">
        <f t="shared" si="31"/>
        <v>0</v>
      </c>
      <c r="M301" s="68">
        <f t="shared" si="32"/>
        <v>0</v>
      </c>
      <c r="N301" s="71">
        <f t="shared" si="33"/>
        <v>0</v>
      </c>
      <c r="O301" s="68">
        <f t="shared" si="34"/>
        <v>0</v>
      </c>
      <c r="P301" s="71">
        <f t="shared" si="35"/>
        <v>0</v>
      </c>
      <c r="Q301" s="68">
        <f t="shared" si="36"/>
        <v>0</v>
      </c>
      <c r="R301" s="71">
        <f t="shared" si="37"/>
        <v>0</v>
      </c>
      <c r="S301" s="68">
        <f t="shared" si="38"/>
        <v>0</v>
      </c>
      <c r="T301" s="71">
        <f t="shared" si="39"/>
        <v>0</v>
      </c>
      <c r="U301" s="65">
        <f t="shared" si="40"/>
        <v>0</v>
      </c>
      <c r="V301" s="59">
        <f t="shared" si="41"/>
        <v>0</v>
      </c>
    </row>
    <row r="302" spans="2:22" ht="13.5" customHeight="1">
      <c r="B302" s="63">
        <f t="shared" si="21"/>
        <v>276</v>
      </c>
      <c r="C302" s="70">
        <f t="shared" si="22"/>
        <v>0</v>
      </c>
      <c r="D302" s="71">
        <f t="shared" si="23"/>
        <v>0</v>
      </c>
      <c r="E302" s="70">
        <f t="shared" si="24"/>
        <v>0</v>
      </c>
      <c r="F302" s="71">
        <f t="shared" si="25"/>
        <v>0</v>
      </c>
      <c r="G302" s="70">
        <f t="shared" si="26"/>
        <v>0</v>
      </c>
      <c r="H302" s="71">
        <f t="shared" si="27"/>
        <v>0</v>
      </c>
      <c r="I302" s="70">
        <f t="shared" si="28"/>
        <v>0</v>
      </c>
      <c r="J302" s="71">
        <f t="shared" si="29"/>
        <v>0</v>
      </c>
      <c r="K302" s="70">
        <f t="shared" si="30"/>
        <v>0</v>
      </c>
      <c r="L302" s="71">
        <f t="shared" si="31"/>
        <v>0</v>
      </c>
      <c r="M302" s="68">
        <f t="shared" si="32"/>
        <v>0</v>
      </c>
      <c r="N302" s="71">
        <f t="shared" si="33"/>
        <v>0</v>
      </c>
      <c r="O302" s="68">
        <f t="shared" si="34"/>
        <v>0</v>
      </c>
      <c r="P302" s="71">
        <f t="shared" si="35"/>
        <v>0</v>
      </c>
      <c r="Q302" s="68">
        <f t="shared" si="36"/>
        <v>0</v>
      </c>
      <c r="R302" s="71">
        <f t="shared" si="37"/>
        <v>0</v>
      </c>
      <c r="S302" s="68">
        <f t="shared" si="38"/>
        <v>0</v>
      </c>
      <c r="T302" s="71">
        <f t="shared" si="39"/>
        <v>0</v>
      </c>
      <c r="U302" s="65">
        <f t="shared" si="40"/>
        <v>0</v>
      </c>
      <c r="V302" s="59">
        <f t="shared" si="41"/>
        <v>0</v>
      </c>
    </row>
    <row r="303" spans="2:22" ht="13.5" customHeight="1">
      <c r="B303" s="63">
        <f t="shared" si="21"/>
        <v>277</v>
      </c>
      <c r="C303" s="70">
        <f t="shared" si="22"/>
        <v>0</v>
      </c>
      <c r="D303" s="71">
        <f t="shared" si="23"/>
        <v>0</v>
      </c>
      <c r="E303" s="70">
        <f t="shared" si="24"/>
        <v>0</v>
      </c>
      <c r="F303" s="71">
        <f t="shared" si="25"/>
        <v>0</v>
      </c>
      <c r="G303" s="70">
        <f t="shared" si="26"/>
        <v>0</v>
      </c>
      <c r="H303" s="71">
        <f t="shared" si="27"/>
        <v>0</v>
      </c>
      <c r="I303" s="70">
        <f t="shared" si="28"/>
        <v>0</v>
      </c>
      <c r="J303" s="71">
        <f t="shared" si="29"/>
        <v>0</v>
      </c>
      <c r="K303" s="70">
        <f t="shared" si="30"/>
        <v>0</v>
      </c>
      <c r="L303" s="71">
        <f t="shared" si="31"/>
        <v>0</v>
      </c>
      <c r="M303" s="68">
        <f t="shared" si="32"/>
        <v>0</v>
      </c>
      <c r="N303" s="71">
        <f t="shared" si="33"/>
        <v>0</v>
      </c>
      <c r="O303" s="68">
        <f t="shared" si="34"/>
        <v>0</v>
      </c>
      <c r="P303" s="71">
        <f t="shared" si="35"/>
        <v>0</v>
      </c>
      <c r="Q303" s="68">
        <f t="shared" si="36"/>
        <v>0</v>
      </c>
      <c r="R303" s="71">
        <f t="shared" si="37"/>
        <v>0</v>
      </c>
      <c r="S303" s="68">
        <f t="shared" si="38"/>
        <v>0</v>
      </c>
      <c r="T303" s="71">
        <f t="shared" si="39"/>
        <v>0</v>
      </c>
      <c r="U303" s="65">
        <f t="shared" si="40"/>
        <v>0</v>
      </c>
      <c r="V303" s="59">
        <f t="shared" si="41"/>
        <v>0</v>
      </c>
    </row>
    <row r="304" spans="2:22" ht="13.5" customHeight="1">
      <c r="B304" s="63">
        <f t="shared" si="21"/>
        <v>278</v>
      </c>
      <c r="C304" s="70">
        <f t="shared" si="22"/>
        <v>0</v>
      </c>
      <c r="D304" s="71">
        <f t="shared" si="23"/>
        <v>0</v>
      </c>
      <c r="E304" s="70">
        <f t="shared" si="24"/>
        <v>0</v>
      </c>
      <c r="F304" s="71">
        <f t="shared" si="25"/>
        <v>0</v>
      </c>
      <c r="G304" s="70">
        <f t="shared" si="26"/>
        <v>0</v>
      </c>
      <c r="H304" s="71">
        <f t="shared" si="27"/>
        <v>0</v>
      </c>
      <c r="I304" s="70">
        <f t="shared" si="28"/>
        <v>0</v>
      </c>
      <c r="J304" s="71">
        <f t="shared" si="29"/>
        <v>0</v>
      </c>
      <c r="K304" s="70">
        <f t="shared" si="30"/>
        <v>0</v>
      </c>
      <c r="L304" s="71">
        <f t="shared" si="31"/>
        <v>0</v>
      </c>
      <c r="M304" s="68">
        <f t="shared" si="32"/>
        <v>0</v>
      </c>
      <c r="N304" s="71">
        <f t="shared" si="33"/>
        <v>0</v>
      </c>
      <c r="O304" s="68">
        <f t="shared" si="34"/>
        <v>0</v>
      </c>
      <c r="P304" s="71">
        <f t="shared" si="35"/>
        <v>0</v>
      </c>
      <c r="Q304" s="68">
        <f t="shared" si="36"/>
        <v>0</v>
      </c>
      <c r="R304" s="71">
        <f t="shared" si="37"/>
        <v>0</v>
      </c>
      <c r="S304" s="68">
        <f t="shared" si="38"/>
        <v>0</v>
      </c>
      <c r="T304" s="71">
        <f t="shared" si="39"/>
        <v>0</v>
      </c>
      <c r="U304" s="65">
        <f t="shared" si="40"/>
        <v>0</v>
      </c>
      <c r="V304" s="59">
        <f t="shared" si="41"/>
        <v>0</v>
      </c>
    </row>
    <row r="305" spans="2:22" ht="13.5" customHeight="1">
      <c r="B305" s="63">
        <f t="shared" si="21"/>
        <v>279</v>
      </c>
      <c r="C305" s="70">
        <f t="shared" si="22"/>
        <v>0</v>
      </c>
      <c r="D305" s="71">
        <f t="shared" si="23"/>
        <v>0</v>
      </c>
      <c r="E305" s="70">
        <f t="shared" si="24"/>
        <v>0</v>
      </c>
      <c r="F305" s="71">
        <f t="shared" si="25"/>
        <v>0</v>
      </c>
      <c r="G305" s="70">
        <f t="shared" si="26"/>
        <v>0</v>
      </c>
      <c r="H305" s="71">
        <f t="shared" si="27"/>
        <v>0</v>
      </c>
      <c r="I305" s="70">
        <f t="shared" si="28"/>
        <v>0</v>
      </c>
      <c r="J305" s="71">
        <f t="shared" si="29"/>
        <v>0</v>
      </c>
      <c r="K305" s="70">
        <f t="shared" si="30"/>
        <v>0</v>
      </c>
      <c r="L305" s="71">
        <f t="shared" si="31"/>
        <v>0</v>
      </c>
      <c r="M305" s="68">
        <f t="shared" si="32"/>
        <v>0</v>
      </c>
      <c r="N305" s="71">
        <f t="shared" si="33"/>
        <v>0</v>
      </c>
      <c r="O305" s="68">
        <f t="shared" si="34"/>
        <v>0</v>
      </c>
      <c r="P305" s="71">
        <f t="shared" si="35"/>
        <v>0</v>
      </c>
      <c r="Q305" s="68">
        <f t="shared" si="36"/>
        <v>0</v>
      </c>
      <c r="R305" s="71">
        <f t="shared" si="37"/>
        <v>0</v>
      </c>
      <c r="S305" s="68">
        <f t="shared" si="38"/>
        <v>0</v>
      </c>
      <c r="T305" s="71">
        <f t="shared" si="39"/>
        <v>0</v>
      </c>
      <c r="U305" s="65">
        <f t="shared" si="40"/>
        <v>0</v>
      </c>
      <c r="V305" s="59">
        <f t="shared" si="41"/>
        <v>0</v>
      </c>
    </row>
    <row r="306" spans="2:22" ht="13.5" customHeight="1">
      <c r="B306" s="63">
        <f t="shared" si="21"/>
        <v>280</v>
      </c>
      <c r="C306" s="70">
        <f t="shared" si="22"/>
        <v>0</v>
      </c>
      <c r="D306" s="71">
        <f t="shared" si="23"/>
        <v>0</v>
      </c>
      <c r="E306" s="70">
        <f t="shared" si="24"/>
        <v>0</v>
      </c>
      <c r="F306" s="71">
        <f t="shared" si="25"/>
        <v>0</v>
      </c>
      <c r="G306" s="70">
        <f t="shared" si="26"/>
        <v>0</v>
      </c>
      <c r="H306" s="71">
        <f t="shared" si="27"/>
        <v>0</v>
      </c>
      <c r="I306" s="70">
        <f t="shared" si="28"/>
        <v>0</v>
      </c>
      <c r="J306" s="71">
        <f t="shared" si="29"/>
        <v>0</v>
      </c>
      <c r="K306" s="70">
        <f t="shared" si="30"/>
        <v>0</v>
      </c>
      <c r="L306" s="71">
        <f t="shared" si="31"/>
        <v>0</v>
      </c>
      <c r="M306" s="68">
        <f t="shared" si="32"/>
        <v>0</v>
      </c>
      <c r="N306" s="71">
        <f t="shared" si="33"/>
        <v>0</v>
      </c>
      <c r="O306" s="68">
        <f t="shared" si="34"/>
        <v>0</v>
      </c>
      <c r="P306" s="71">
        <f t="shared" si="35"/>
        <v>0</v>
      </c>
      <c r="Q306" s="68">
        <f t="shared" si="36"/>
        <v>0</v>
      </c>
      <c r="R306" s="71">
        <f t="shared" si="37"/>
        <v>0</v>
      </c>
      <c r="S306" s="68">
        <f t="shared" si="38"/>
        <v>0</v>
      </c>
      <c r="T306" s="71">
        <f t="shared" si="39"/>
        <v>0</v>
      </c>
      <c r="U306" s="65">
        <f t="shared" si="40"/>
        <v>0</v>
      </c>
      <c r="V306" s="59">
        <f t="shared" si="41"/>
        <v>0</v>
      </c>
    </row>
    <row r="307" spans="2:22" ht="13.5" customHeight="1">
      <c r="B307" s="63">
        <f t="shared" si="21"/>
        <v>281</v>
      </c>
      <c r="C307" s="70">
        <f t="shared" si="22"/>
        <v>0</v>
      </c>
      <c r="D307" s="71">
        <f t="shared" si="23"/>
        <v>0</v>
      </c>
      <c r="E307" s="70">
        <f t="shared" si="24"/>
        <v>0</v>
      </c>
      <c r="F307" s="71">
        <f t="shared" si="25"/>
        <v>0</v>
      </c>
      <c r="G307" s="70">
        <f t="shared" si="26"/>
        <v>0</v>
      </c>
      <c r="H307" s="71">
        <f t="shared" si="27"/>
        <v>0</v>
      </c>
      <c r="I307" s="70">
        <f t="shared" si="28"/>
        <v>0</v>
      </c>
      <c r="J307" s="71">
        <f t="shared" si="29"/>
        <v>0</v>
      </c>
      <c r="K307" s="70">
        <f t="shared" si="30"/>
        <v>0</v>
      </c>
      <c r="L307" s="71">
        <f t="shared" si="31"/>
        <v>0</v>
      </c>
      <c r="M307" s="68">
        <f t="shared" si="32"/>
        <v>0</v>
      </c>
      <c r="N307" s="71">
        <f t="shared" si="33"/>
        <v>0</v>
      </c>
      <c r="O307" s="68">
        <f t="shared" si="34"/>
        <v>0</v>
      </c>
      <c r="P307" s="71">
        <f t="shared" si="35"/>
        <v>0</v>
      </c>
      <c r="Q307" s="68">
        <f t="shared" si="36"/>
        <v>0</v>
      </c>
      <c r="R307" s="71">
        <f t="shared" si="37"/>
        <v>0</v>
      </c>
      <c r="S307" s="68">
        <f t="shared" si="38"/>
        <v>0</v>
      </c>
      <c r="T307" s="71">
        <f t="shared" si="39"/>
        <v>0</v>
      </c>
      <c r="U307" s="65">
        <f t="shared" si="40"/>
        <v>0</v>
      </c>
      <c r="V307" s="59">
        <f t="shared" si="41"/>
        <v>0</v>
      </c>
    </row>
    <row r="308" spans="2:22" ht="13.5" customHeight="1">
      <c r="B308" s="63">
        <f t="shared" si="21"/>
        <v>282</v>
      </c>
      <c r="C308" s="70">
        <f t="shared" si="22"/>
        <v>0</v>
      </c>
      <c r="D308" s="71">
        <f t="shared" si="23"/>
        <v>0</v>
      </c>
      <c r="E308" s="70">
        <f t="shared" si="24"/>
        <v>0</v>
      </c>
      <c r="F308" s="71">
        <f t="shared" si="25"/>
        <v>0</v>
      </c>
      <c r="G308" s="70">
        <f t="shared" si="26"/>
        <v>0</v>
      </c>
      <c r="H308" s="71">
        <f t="shared" si="27"/>
        <v>0</v>
      </c>
      <c r="I308" s="70">
        <f t="shared" si="28"/>
        <v>0</v>
      </c>
      <c r="J308" s="71">
        <f t="shared" si="29"/>
        <v>0</v>
      </c>
      <c r="K308" s="70">
        <f t="shared" si="30"/>
        <v>0</v>
      </c>
      <c r="L308" s="71">
        <f t="shared" si="31"/>
        <v>0</v>
      </c>
      <c r="M308" s="68">
        <f t="shared" si="32"/>
        <v>0</v>
      </c>
      <c r="N308" s="71">
        <f t="shared" si="33"/>
        <v>0</v>
      </c>
      <c r="O308" s="68">
        <f t="shared" si="34"/>
        <v>0</v>
      </c>
      <c r="P308" s="71">
        <f t="shared" si="35"/>
        <v>0</v>
      </c>
      <c r="Q308" s="68">
        <f t="shared" si="36"/>
        <v>0</v>
      </c>
      <c r="R308" s="71">
        <f t="shared" si="37"/>
        <v>0</v>
      </c>
      <c r="S308" s="68">
        <f t="shared" si="38"/>
        <v>0</v>
      </c>
      <c r="T308" s="71">
        <f t="shared" si="39"/>
        <v>0</v>
      </c>
      <c r="U308" s="65">
        <f t="shared" si="40"/>
        <v>0</v>
      </c>
      <c r="V308" s="59">
        <f t="shared" si="41"/>
        <v>0</v>
      </c>
    </row>
    <row r="309" spans="2:22" ht="13.5" customHeight="1">
      <c r="B309" s="63">
        <f t="shared" si="21"/>
        <v>283</v>
      </c>
      <c r="C309" s="70">
        <f t="shared" si="22"/>
        <v>0</v>
      </c>
      <c r="D309" s="71">
        <f t="shared" si="23"/>
        <v>0</v>
      </c>
      <c r="E309" s="70">
        <f t="shared" si="24"/>
        <v>0</v>
      </c>
      <c r="F309" s="71">
        <f t="shared" si="25"/>
        <v>0</v>
      </c>
      <c r="G309" s="70">
        <f t="shared" si="26"/>
        <v>0</v>
      </c>
      <c r="H309" s="71">
        <f t="shared" si="27"/>
        <v>0</v>
      </c>
      <c r="I309" s="70">
        <f t="shared" si="28"/>
        <v>0</v>
      </c>
      <c r="J309" s="71">
        <f t="shared" si="29"/>
        <v>0</v>
      </c>
      <c r="K309" s="70">
        <f t="shared" si="30"/>
        <v>0</v>
      </c>
      <c r="L309" s="71">
        <f t="shared" si="31"/>
        <v>0</v>
      </c>
      <c r="M309" s="68">
        <f t="shared" si="32"/>
        <v>0</v>
      </c>
      <c r="N309" s="71">
        <f t="shared" si="33"/>
        <v>0</v>
      </c>
      <c r="O309" s="68">
        <f t="shared" si="34"/>
        <v>0</v>
      </c>
      <c r="P309" s="71">
        <f t="shared" si="35"/>
        <v>0</v>
      </c>
      <c r="Q309" s="68">
        <f t="shared" si="36"/>
        <v>0</v>
      </c>
      <c r="R309" s="71">
        <f t="shared" si="37"/>
        <v>0</v>
      </c>
      <c r="S309" s="68">
        <f t="shared" si="38"/>
        <v>0</v>
      </c>
      <c r="T309" s="71">
        <f t="shared" si="39"/>
        <v>0</v>
      </c>
      <c r="U309" s="65">
        <f t="shared" si="40"/>
        <v>0</v>
      </c>
      <c r="V309" s="59">
        <f t="shared" si="41"/>
        <v>0</v>
      </c>
    </row>
    <row r="310" spans="2:22" ht="13.5" customHeight="1">
      <c r="B310" s="63">
        <f t="shared" si="21"/>
        <v>284</v>
      </c>
      <c r="C310" s="70">
        <f t="shared" si="22"/>
        <v>0</v>
      </c>
      <c r="D310" s="71">
        <f t="shared" si="23"/>
        <v>0</v>
      </c>
      <c r="E310" s="70">
        <f t="shared" si="24"/>
        <v>0</v>
      </c>
      <c r="F310" s="71">
        <f t="shared" si="25"/>
        <v>0</v>
      </c>
      <c r="G310" s="70">
        <f t="shared" si="26"/>
        <v>0</v>
      </c>
      <c r="H310" s="71">
        <f t="shared" si="27"/>
        <v>0</v>
      </c>
      <c r="I310" s="70">
        <f t="shared" si="28"/>
        <v>0</v>
      </c>
      <c r="J310" s="71">
        <f t="shared" si="29"/>
        <v>0</v>
      </c>
      <c r="K310" s="70">
        <f t="shared" si="30"/>
        <v>0</v>
      </c>
      <c r="L310" s="71">
        <f t="shared" si="31"/>
        <v>0</v>
      </c>
      <c r="M310" s="68">
        <f t="shared" si="32"/>
        <v>0</v>
      </c>
      <c r="N310" s="71">
        <f t="shared" si="33"/>
        <v>0</v>
      </c>
      <c r="O310" s="68">
        <f t="shared" si="34"/>
        <v>0</v>
      </c>
      <c r="P310" s="71">
        <f t="shared" si="35"/>
        <v>0</v>
      </c>
      <c r="Q310" s="68">
        <f t="shared" si="36"/>
        <v>0</v>
      </c>
      <c r="R310" s="71">
        <f t="shared" si="37"/>
        <v>0</v>
      </c>
      <c r="S310" s="68">
        <f t="shared" si="38"/>
        <v>0</v>
      </c>
      <c r="T310" s="71">
        <f t="shared" si="39"/>
        <v>0</v>
      </c>
      <c r="U310" s="65">
        <f t="shared" si="40"/>
        <v>0</v>
      </c>
      <c r="V310" s="59">
        <f t="shared" si="41"/>
        <v>0</v>
      </c>
    </row>
    <row r="311" spans="2:22" ht="13.5" customHeight="1">
      <c r="B311" s="63">
        <f t="shared" si="21"/>
        <v>285</v>
      </c>
      <c r="C311" s="70">
        <f t="shared" si="22"/>
        <v>0</v>
      </c>
      <c r="D311" s="71">
        <f t="shared" si="23"/>
        <v>0</v>
      </c>
      <c r="E311" s="70">
        <f t="shared" si="24"/>
        <v>0</v>
      </c>
      <c r="F311" s="71">
        <f t="shared" si="25"/>
        <v>0</v>
      </c>
      <c r="G311" s="70">
        <f t="shared" si="26"/>
        <v>0</v>
      </c>
      <c r="H311" s="71">
        <f t="shared" si="27"/>
        <v>0</v>
      </c>
      <c r="I311" s="70">
        <f t="shared" si="28"/>
        <v>0</v>
      </c>
      <c r="J311" s="71">
        <f t="shared" si="29"/>
        <v>0</v>
      </c>
      <c r="K311" s="70">
        <f t="shared" si="30"/>
        <v>0</v>
      </c>
      <c r="L311" s="71">
        <f t="shared" si="31"/>
        <v>0</v>
      </c>
      <c r="M311" s="68">
        <f t="shared" si="32"/>
        <v>0</v>
      </c>
      <c r="N311" s="71">
        <f t="shared" si="33"/>
        <v>0</v>
      </c>
      <c r="O311" s="68">
        <f t="shared" si="34"/>
        <v>0</v>
      </c>
      <c r="P311" s="71">
        <f t="shared" si="35"/>
        <v>0</v>
      </c>
      <c r="Q311" s="68">
        <f t="shared" si="36"/>
        <v>0</v>
      </c>
      <c r="R311" s="71">
        <f t="shared" si="37"/>
        <v>0</v>
      </c>
      <c r="S311" s="68">
        <f t="shared" si="38"/>
        <v>0</v>
      </c>
      <c r="T311" s="71">
        <f t="shared" si="39"/>
        <v>0</v>
      </c>
      <c r="U311" s="65">
        <f t="shared" si="40"/>
        <v>0</v>
      </c>
      <c r="V311" s="59">
        <f t="shared" si="41"/>
        <v>0</v>
      </c>
    </row>
    <row r="312" spans="2:22" ht="13.5" customHeight="1">
      <c r="B312" s="63">
        <f t="shared" si="21"/>
        <v>286</v>
      </c>
      <c r="C312" s="70">
        <f t="shared" si="22"/>
        <v>0</v>
      </c>
      <c r="D312" s="71">
        <f t="shared" si="23"/>
        <v>0</v>
      </c>
      <c r="E312" s="70">
        <f t="shared" si="24"/>
        <v>0</v>
      </c>
      <c r="F312" s="71">
        <f t="shared" si="25"/>
        <v>0</v>
      </c>
      <c r="G312" s="70">
        <f t="shared" si="26"/>
        <v>0</v>
      </c>
      <c r="H312" s="71">
        <f t="shared" si="27"/>
        <v>0</v>
      </c>
      <c r="I312" s="70">
        <f t="shared" si="28"/>
        <v>0</v>
      </c>
      <c r="J312" s="71">
        <f t="shared" si="29"/>
        <v>0</v>
      </c>
      <c r="K312" s="70">
        <f t="shared" si="30"/>
        <v>0</v>
      </c>
      <c r="L312" s="71">
        <f t="shared" si="31"/>
        <v>0</v>
      </c>
      <c r="M312" s="68">
        <f t="shared" si="32"/>
        <v>0</v>
      </c>
      <c r="N312" s="71">
        <f t="shared" si="33"/>
        <v>0</v>
      </c>
      <c r="O312" s="68">
        <f t="shared" si="34"/>
        <v>0</v>
      </c>
      <c r="P312" s="71">
        <f t="shared" si="35"/>
        <v>0</v>
      </c>
      <c r="Q312" s="68">
        <f t="shared" si="36"/>
        <v>0</v>
      </c>
      <c r="R312" s="71">
        <f t="shared" si="37"/>
        <v>0</v>
      </c>
      <c r="S312" s="68">
        <f t="shared" si="38"/>
        <v>0</v>
      </c>
      <c r="T312" s="71">
        <f t="shared" si="39"/>
        <v>0</v>
      </c>
      <c r="U312" s="65">
        <f t="shared" si="40"/>
        <v>0</v>
      </c>
      <c r="V312" s="59">
        <f t="shared" si="41"/>
        <v>0</v>
      </c>
    </row>
    <row r="313" spans="2:22" ht="13.5" customHeight="1">
      <c r="B313" s="63">
        <f t="shared" si="21"/>
        <v>287</v>
      </c>
      <c r="C313" s="70">
        <f t="shared" si="22"/>
        <v>0</v>
      </c>
      <c r="D313" s="71">
        <f t="shared" si="23"/>
        <v>0</v>
      </c>
      <c r="E313" s="70">
        <f t="shared" si="24"/>
        <v>0</v>
      </c>
      <c r="F313" s="71">
        <f t="shared" si="25"/>
        <v>0</v>
      </c>
      <c r="G313" s="70">
        <f t="shared" si="26"/>
        <v>0</v>
      </c>
      <c r="H313" s="71">
        <f t="shared" si="27"/>
        <v>0</v>
      </c>
      <c r="I313" s="70">
        <f t="shared" si="28"/>
        <v>0</v>
      </c>
      <c r="J313" s="71">
        <f t="shared" si="29"/>
        <v>0</v>
      </c>
      <c r="K313" s="70">
        <f t="shared" si="30"/>
        <v>0</v>
      </c>
      <c r="L313" s="71">
        <f t="shared" si="31"/>
        <v>0</v>
      </c>
      <c r="M313" s="68">
        <f t="shared" si="32"/>
        <v>0</v>
      </c>
      <c r="N313" s="71">
        <f t="shared" si="33"/>
        <v>0</v>
      </c>
      <c r="O313" s="68">
        <f t="shared" si="34"/>
        <v>0</v>
      </c>
      <c r="P313" s="71">
        <f t="shared" si="35"/>
        <v>0</v>
      </c>
      <c r="Q313" s="68">
        <f t="shared" si="36"/>
        <v>0</v>
      </c>
      <c r="R313" s="71">
        <f t="shared" si="37"/>
        <v>0</v>
      </c>
      <c r="S313" s="68">
        <f t="shared" si="38"/>
        <v>0</v>
      </c>
      <c r="T313" s="71">
        <f t="shared" si="39"/>
        <v>0</v>
      </c>
      <c r="U313" s="65">
        <f t="shared" si="40"/>
        <v>0</v>
      </c>
      <c r="V313" s="59">
        <f t="shared" si="41"/>
        <v>0</v>
      </c>
    </row>
    <row r="314" spans="2:22" ht="13.5" customHeight="1">
      <c r="B314" s="63">
        <f t="shared" si="21"/>
        <v>288</v>
      </c>
      <c r="C314" s="70">
        <f t="shared" si="22"/>
        <v>0</v>
      </c>
      <c r="D314" s="71">
        <f t="shared" si="23"/>
        <v>0</v>
      </c>
      <c r="E314" s="70">
        <f t="shared" si="24"/>
        <v>0</v>
      </c>
      <c r="F314" s="71">
        <f t="shared" si="25"/>
        <v>0</v>
      </c>
      <c r="G314" s="70">
        <f t="shared" si="26"/>
        <v>0</v>
      </c>
      <c r="H314" s="71">
        <f t="shared" si="27"/>
        <v>0</v>
      </c>
      <c r="I314" s="70">
        <f t="shared" si="28"/>
        <v>0</v>
      </c>
      <c r="J314" s="71">
        <f t="shared" si="29"/>
        <v>0</v>
      </c>
      <c r="K314" s="70">
        <f t="shared" si="30"/>
        <v>0</v>
      </c>
      <c r="L314" s="71">
        <f t="shared" si="31"/>
        <v>0</v>
      </c>
      <c r="M314" s="68">
        <f t="shared" si="32"/>
        <v>0</v>
      </c>
      <c r="N314" s="71">
        <f t="shared" si="33"/>
        <v>0</v>
      </c>
      <c r="O314" s="68">
        <f t="shared" si="34"/>
        <v>0</v>
      </c>
      <c r="P314" s="71">
        <f t="shared" si="35"/>
        <v>0</v>
      </c>
      <c r="Q314" s="68">
        <f t="shared" si="36"/>
        <v>0</v>
      </c>
      <c r="R314" s="71">
        <f t="shared" si="37"/>
        <v>0</v>
      </c>
      <c r="S314" s="68">
        <f t="shared" si="38"/>
        <v>0</v>
      </c>
      <c r="T314" s="71">
        <f t="shared" si="39"/>
        <v>0</v>
      </c>
      <c r="U314" s="65">
        <f t="shared" si="40"/>
        <v>0</v>
      </c>
      <c r="V314" s="59">
        <f t="shared" si="41"/>
        <v>0</v>
      </c>
    </row>
    <row r="315" spans="2:22" ht="13.5" customHeight="1">
      <c r="B315" s="63">
        <f t="shared" si="21"/>
        <v>289</v>
      </c>
      <c r="C315" s="70">
        <f t="shared" si="22"/>
        <v>0</v>
      </c>
      <c r="D315" s="71">
        <f t="shared" si="23"/>
        <v>0</v>
      </c>
      <c r="E315" s="70">
        <f t="shared" si="24"/>
        <v>0</v>
      </c>
      <c r="F315" s="71">
        <f t="shared" si="25"/>
        <v>0</v>
      </c>
      <c r="G315" s="70">
        <f t="shared" si="26"/>
        <v>0</v>
      </c>
      <c r="H315" s="71">
        <f t="shared" si="27"/>
        <v>0</v>
      </c>
      <c r="I315" s="70">
        <f t="shared" si="28"/>
        <v>0</v>
      </c>
      <c r="J315" s="71">
        <f t="shared" si="29"/>
        <v>0</v>
      </c>
      <c r="K315" s="70">
        <f t="shared" si="30"/>
        <v>0</v>
      </c>
      <c r="L315" s="71">
        <f t="shared" si="31"/>
        <v>0</v>
      </c>
      <c r="M315" s="68">
        <f t="shared" si="32"/>
        <v>0</v>
      </c>
      <c r="N315" s="71">
        <f t="shared" si="33"/>
        <v>0</v>
      </c>
      <c r="O315" s="68">
        <f t="shared" si="34"/>
        <v>0</v>
      </c>
      <c r="P315" s="71">
        <f t="shared" si="35"/>
        <v>0</v>
      </c>
      <c r="Q315" s="68">
        <f t="shared" si="36"/>
        <v>0</v>
      </c>
      <c r="R315" s="71">
        <f t="shared" si="37"/>
        <v>0</v>
      </c>
      <c r="S315" s="68">
        <f t="shared" si="38"/>
        <v>0</v>
      </c>
      <c r="T315" s="71">
        <f t="shared" si="39"/>
        <v>0</v>
      </c>
      <c r="U315" s="65">
        <f t="shared" si="40"/>
        <v>0</v>
      </c>
      <c r="V315" s="59">
        <f t="shared" si="41"/>
        <v>0</v>
      </c>
    </row>
    <row r="316" spans="2:22" ht="13.5" customHeight="1">
      <c r="B316" s="63">
        <f t="shared" si="21"/>
        <v>290</v>
      </c>
      <c r="C316" s="70">
        <f t="shared" si="22"/>
        <v>0</v>
      </c>
      <c r="D316" s="71">
        <f t="shared" si="23"/>
        <v>0</v>
      </c>
      <c r="E316" s="70">
        <f t="shared" si="24"/>
        <v>0</v>
      </c>
      <c r="F316" s="71">
        <f t="shared" si="25"/>
        <v>0</v>
      </c>
      <c r="G316" s="70">
        <f t="shared" si="26"/>
        <v>0</v>
      </c>
      <c r="H316" s="71">
        <f t="shared" si="27"/>
        <v>0</v>
      </c>
      <c r="I316" s="70">
        <f t="shared" si="28"/>
        <v>0</v>
      </c>
      <c r="J316" s="71">
        <f t="shared" si="29"/>
        <v>0</v>
      </c>
      <c r="K316" s="70">
        <f t="shared" si="30"/>
        <v>0</v>
      </c>
      <c r="L316" s="71">
        <f t="shared" si="31"/>
        <v>0</v>
      </c>
      <c r="M316" s="68">
        <f t="shared" si="32"/>
        <v>0</v>
      </c>
      <c r="N316" s="71">
        <f t="shared" si="33"/>
        <v>0</v>
      </c>
      <c r="O316" s="68">
        <f t="shared" si="34"/>
        <v>0</v>
      </c>
      <c r="P316" s="71">
        <f t="shared" si="35"/>
        <v>0</v>
      </c>
      <c r="Q316" s="68">
        <f t="shared" si="36"/>
        <v>0</v>
      </c>
      <c r="R316" s="71">
        <f t="shared" si="37"/>
        <v>0</v>
      </c>
      <c r="S316" s="68">
        <f t="shared" si="38"/>
        <v>0</v>
      </c>
      <c r="T316" s="71">
        <f t="shared" si="39"/>
        <v>0</v>
      </c>
      <c r="U316" s="65">
        <f t="shared" si="40"/>
        <v>0</v>
      </c>
      <c r="V316" s="59">
        <f t="shared" si="41"/>
        <v>0</v>
      </c>
    </row>
    <row r="317" spans="2:22" ht="13.5" customHeight="1">
      <c r="B317" s="63">
        <f t="shared" si="21"/>
        <v>291</v>
      </c>
      <c r="C317" s="70">
        <f t="shared" si="22"/>
        <v>0</v>
      </c>
      <c r="D317" s="71">
        <f t="shared" si="23"/>
        <v>0</v>
      </c>
      <c r="E317" s="70">
        <f t="shared" si="24"/>
        <v>0</v>
      </c>
      <c r="F317" s="71">
        <f t="shared" si="25"/>
        <v>0</v>
      </c>
      <c r="G317" s="70">
        <f t="shared" si="26"/>
        <v>0</v>
      </c>
      <c r="H317" s="71">
        <f t="shared" si="27"/>
        <v>0</v>
      </c>
      <c r="I317" s="70">
        <f t="shared" si="28"/>
        <v>0</v>
      </c>
      <c r="J317" s="71">
        <f t="shared" si="29"/>
        <v>0</v>
      </c>
      <c r="K317" s="70">
        <f t="shared" si="30"/>
        <v>0</v>
      </c>
      <c r="L317" s="71">
        <f t="shared" si="31"/>
        <v>0</v>
      </c>
      <c r="M317" s="68">
        <f t="shared" si="32"/>
        <v>0</v>
      </c>
      <c r="N317" s="71">
        <f t="shared" si="33"/>
        <v>0</v>
      </c>
      <c r="O317" s="68">
        <f t="shared" si="34"/>
        <v>0</v>
      </c>
      <c r="P317" s="71">
        <f t="shared" si="35"/>
        <v>0</v>
      </c>
      <c r="Q317" s="68">
        <f t="shared" si="36"/>
        <v>0</v>
      </c>
      <c r="R317" s="71">
        <f t="shared" si="37"/>
        <v>0</v>
      </c>
      <c r="S317" s="68">
        <f t="shared" si="38"/>
        <v>0</v>
      </c>
      <c r="T317" s="71">
        <f t="shared" si="39"/>
        <v>0</v>
      </c>
      <c r="U317" s="65">
        <f t="shared" si="40"/>
        <v>0</v>
      </c>
      <c r="V317" s="59">
        <f t="shared" si="41"/>
        <v>0</v>
      </c>
    </row>
    <row r="318" spans="2:22" ht="13.5" customHeight="1">
      <c r="B318" s="63">
        <f t="shared" si="21"/>
        <v>292</v>
      </c>
      <c r="C318" s="70">
        <f t="shared" si="22"/>
        <v>0</v>
      </c>
      <c r="D318" s="71">
        <f t="shared" si="23"/>
        <v>0</v>
      </c>
      <c r="E318" s="70">
        <f t="shared" si="24"/>
        <v>0</v>
      </c>
      <c r="F318" s="71">
        <f t="shared" si="25"/>
        <v>0</v>
      </c>
      <c r="G318" s="70">
        <f t="shared" si="26"/>
        <v>0</v>
      </c>
      <c r="H318" s="71">
        <f t="shared" si="27"/>
        <v>0</v>
      </c>
      <c r="I318" s="70">
        <f t="shared" si="28"/>
        <v>0</v>
      </c>
      <c r="J318" s="71">
        <f t="shared" si="29"/>
        <v>0</v>
      </c>
      <c r="K318" s="70">
        <f t="shared" si="30"/>
        <v>0</v>
      </c>
      <c r="L318" s="71">
        <f t="shared" si="31"/>
        <v>0</v>
      </c>
      <c r="M318" s="68">
        <f t="shared" si="32"/>
        <v>0</v>
      </c>
      <c r="N318" s="71">
        <f t="shared" si="33"/>
        <v>0</v>
      </c>
      <c r="O318" s="68">
        <f t="shared" si="34"/>
        <v>0</v>
      </c>
      <c r="P318" s="71">
        <f t="shared" si="35"/>
        <v>0</v>
      </c>
      <c r="Q318" s="68">
        <f t="shared" si="36"/>
        <v>0</v>
      </c>
      <c r="R318" s="71">
        <f t="shared" si="37"/>
        <v>0</v>
      </c>
      <c r="S318" s="68">
        <f t="shared" si="38"/>
        <v>0</v>
      </c>
      <c r="T318" s="71">
        <f t="shared" si="39"/>
        <v>0</v>
      </c>
      <c r="U318" s="65">
        <f t="shared" si="40"/>
        <v>0</v>
      </c>
      <c r="V318" s="59">
        <f t="shared" si="41"/>
        <v>0</v>
      </c>
    </row>
    <row r="319" spans="2:22" ht="13.5" customHeight="1">
      <c r="B319" s="63">
        <f t="shared" si="21"/>
        <v>293</v>
      </c>
      <c r="C319" s="70">
        <f t="shared" si="22"/>
        <v>0</v>
      </c>
      <c r="D319" s="71">
        <f t="shared" si="23"/>
        <v>0</v>
      </c>
      <c r="E319" s="70">
        <f t="shared" si="24"/>
        <v>0</v>
      </c>
      <c r="F319" s="71">
        <f t="shared" si="25"/>
        <v>0</v>
      </c>
      <c r="G319" s="70">
        <f t="shared" si="26"/>
        <v>0</v>
      </c>
      <c r="H319" s="71">
        <f t="shared" si="27"/>
        <v>0</v>
      </c>
      <c r="I319" s="70">
        <f t="shared" si="28"/>
        <v>0</v>
      </c>
      <c r="J319" s="71">
        <f t="shared" si="29"/>
        <v>0</v>
      </c>
      <c r="K319" s="70">
        <f t="shared" si="30"/>
        <v>0</v>
      </c>
      <c r="L319" s="71">
        <f t="shared" si="31"/>
        <v>0</v>
      </c>
      <c r="M319" s="68">
        <f t="shared" si="32"/>
        <v>0</v>
      </c>
      <c r="N319" s="71">
        <f t="shared" si="33"/>
        <v>0</v>
      </c>
      <c r="O319" s="68">
        <f t="shared" si="34"/>
        <v>0</v>
      </c>
      <c r="P319" s="71">
        <f t="shared" si="35"/>
        <v>0</v>
      </c>
      <c r="Q319" s="68">
        <f t="shared" si="36"/>
        <v>0</v>
      </c>
      <c r="R319" s="71">
        <f t="shared" si="37"/>
        <v>0</v>
      </c>
      <c r="S319" s="68">
        <f t="shared" si="38"/>
        <v>0</v>
      </c>
      <c r="T319" s="71">
        <f t="shared" si="39"/>
        <v>0</v>
      </c>
      <c r="U319" s="65">
        <f t="shared" si="40"/>
        <v>0</v>
      </c>
      <c r="V319" s="59">
        <f t="shared" si="41"/>
        <v>0</v>
      </c>
    </row>
    <row r="320" spans="2:22" ht="13.5" customHeight="1">
      <c r="B320" s="63">
        <f t="shared" si="21"/>
        <v>294</v>
      </c>
      <c r="C320" s="70">
        <f t="shared" si="22"/>
        <v>0</v>
      </c>
      <c r="D320" s="71">
        <f t="shared" si="23"/>
        <v>0</v>
      </c>
      <c r="E320" s="70">
        <f t="shared" si="24"/>
        <v>0</v>
      </c>
      <c r="F320" s="71">
        <f t="shared" si="25"/>
        <v>0</v>
      </c>
      <c r="G320" s="70">
        <f t="shared" si="26"/>
        <v>0</v>
      </c>
      <c r="H320" s="71">
        <f t="shared" si="27"/>
        <v>0</v>
      </c>
      <c r="I320" s="70">
        <f t="shared" si="28"/>
        <v>0</v>
      </c>
      <c r="J320" s="71">
        <f t="shared" si="29"/>
        <v>0</v>
      </c>
      <c r="K320" s="70">
        <f t="shared" si="30"/>
        <v>0</v>
      </c>
      <c r="L320" s="71">
        <f t="shared" si="31"/>
        <v>0</v>
      </c>
      <c r="M320" s="68">
        <f t="shared" si="32"/>
        <v>0</v>
      </c>
      <c r="N320" s="71">
        <f t="shared" si="33"/>
        <v>0</v>
      </c>
      <c r="O320" s="68">
        <f t="shared" si="34"/>
        <v>0</v>
      </c>
      <c r="P320" s="71">
        <f t="shared" si="35"/>
        <v>0</v>
      </c>
      <c r="Q320" s="68">
        <f t="shared" si="36"/>
        <v>0</v>
      </c>
      <c r="R320" s="71">
        <f t="shared" si="37"/>
        <v>0</v>
      </c>
      <c r="S320" s="68">
        <f t="shared" si="38"/>
        <v>0</v>
      </c>
      <c r="T320" s="71">
        <f t="shared" si="39"/>
        <v>0</v>
      </c>
      <c r="U320" s="65">
        <f t="shared" si="40"/>
        <v>0</v>
      </c>
      <c r="V320" s="59">
        <f t="shared" si="41"/>
        <v>0</v>
      </c>
    </row>
    <row r="321" spans="2:22" ht="13.5" customHeight="1">
      <c r="B321" s="63">
        <f t="shared" si="21"/>
        <v>295</v>
      </c>
      <c r="C321" s="70">
        <f t="shared" si="22"/>
        <v>0</v>
      </c>
      <c r="D321" s="71">
        <f t="shared" si="23"/>
        <v>0</v>
      </c>
      <c r="E321" s="70">
        <f t="shared" si="24"/>
        <v>0</v>
      </c>
      <c r="F321" s="71">
        <f t="shared" si="25"/>
        <v>0</v>
      </c>
      <c r="G321" s="70">
        <f t="shared" si="26"/>
        <v>0</v>
      </c>
      <c r="H321" s="71">
        <f t="shared" si="27"/>
        <v>0</v>
      </c>
      <c r="I321" s="70">
        <f t="shared" si="28"/>
        <v>0</v>
      </c>
      <c r="J321" s="71">
        <f t="shared" si="29"/>
        <v>0</v>
      </c>
      <c r="K321" s="70">
        <f t="shared" si="30"/>
        <v>0</v>
      </c>
      <c r="L321" s="71">
        <f t="shared" si="31"/>
        <v>0</v>
      </c>
      <c r="M321" s="68">
        <f t="shared" si="32"/>
        <v>0</v>
      </c>
      <c r="N321" s="71">
        <f t="shared" si="33"/>
        <v>0</v>
      </c>
      <c r="O321" s="68">
        <f t="shared" si="34"/>
        <v>0</v>
      </c>
      <c r="P321" s="71">
        <f t="shared" si="35"/>
        <v>0</v>
      </c>
      <c r="Q321" s="68">
        <f t="shared" si="36"/>
        <v>0</v>
      </c>
      <c r="R321" s="71">
        <f t="shared" si="37"/>
        <v>0</v>
      </c>
      <c r="S321" s="68">
        <f t="shared" si="38"/>
        <v>0</v>
      </c>
      <c r="T321" s="71">
        <f t="shared" si="39"/>
        <v>0</v>
      </c>
      <c r="U321" s="65">
        <f t="shared" si="40"/>
        <v>0</v>
      </c>
      <c r="V321" s="59">
        <f t="shared" si="41"/>
        <v>0</v>
      </c>
    </row>
    <row r="322" spans="2:22" ht="13.5" customHeight="1">
      <c r="B322" s="63">
        <f t="shared" si="21"/>
        <v>296</v>
      </c>
      <c r="C322" s="70">
        <f t="shared" si="22"/>
        <v>0</v>
      </c>
      <c r="D322" s="71">
        <f t="shared" si="23"/>
        <v>0</v>
      </c>
      <c r="E322" s="70">
        <f t="shared" si="24"/>
        <v>0</v>
      </c>
      <c r="F322" s="71">
        <f t="shared" si="25"/>
        <v>0</v>
      </c>
      <c r="G322" s="70">
        <f t="shared" si="26"/>
        <v>0</v>
      </c>
      <c r="H322" s="71">
        <f t="shared" si="27"/>
        <v>0</v>
      </c>
      <c r="I322" s="70">
        <f t="shared" si="28"/>
        <v>0</v>
      </c>
      <c r="J322" s="71">
        <f t="shared" si="29"/>
        <v>0</v>
      </c>
      <c r="K322" s="70">
        <f t="shared" si="30"/>
        <v>0</v>
      </c>
      <c r="L322" s="71">
        <f t="shared" si="31"/>
        <v>0</v>
      </c>
      <c r="M322" s="68">
        <f t="shared" si="32"/>
        <v>0</v>
      </c>
      <c r="N322" s="71">
        <f t="shared" si="33"/>
        <v>0</v>
      </c>
      <c r="O322" s="68">
        <f t="shared" si="34"/>
        <v>0</v>
      </c>
      <c r="P322" s="71">
        <f t="shared" si="35"/>
        <v>0</v>
      </c>
      <c r="Q322" s="68">
        <f t="shared" si="36"/>
        <v>0</v>
      </c>
      <c r="R322" s="71">
        <f t="shared" si="37"/>
        <v>0</v>
      </c>
      <c r="S322" s="68">
        <f t="shared" si="38"/>
        <v>0</v>
      </c>
      <c r="T322" s="71">
        <f t="shared" si="39"/>
        <v>0</v>
      </c>
      <c r="U322" s="65">
        <f t="shared" si="40"/>
        <v>0</v>
      </c>
      <c r="V322" s="59">
        <f t="shared" si="41"/>
        <v>0</v>
      </c>
    </row>
    <row r="323" spans="2:22" ht="13.5" customHeight="1">
      <c r="B323" s="63">
        <f t="shared" si="21"/>
        <v>297</v>
      </c>
      <c r="C323" s="70">
        <f t="shared" si="22"/>
        <v>0</v>
      </c>
      <c r="D323" s="71">
        <f t="shared" si="23"/>
        <v>0</v>
      </c>
      <c r="E323" s="70">
        <f t="shared" si="24"/>
        <v>0</v>
      </c>
      <c r="F323" s="71">
        <f t="shared" si="25"/>
        <v>0</v>
      </c>
      <c r="G323" s="70">
        <f t="shared" si="26"/>
        <v>0</v>
      </c>
      <c r="H323" s="71">
        <f t="shared" si="27"/>
        <v>0</v>
      </c>
      <c r="I323" s="70">
        <f t="shared" si="28"/>
        <v>0</v>
      </c>
      <c r="J323" s="71">
        <f t="shared" si="29"/>
        <v>0</v>
      </c>
      <c r="K323" s="70">
        <f t="shared" si="30"/>
        <v>0</v>
      </c>
      <c r="L323" s="71">
        <f t="shared" si="31"/>
        <v>0</v>
      </c>
      <c r="M323" s="68">
        <f t="shared" si="32"/>
        <v>0</v>
      </c>
      <c r="N323" s="71">
        <f t="shared" si="33"/>
        <v>0</v>
      </c>
      <c r="O323" s="68">
        <f t="shared" si="34"/>
        <v>0</v>
      </c>
      <c r="P323" s="71">
        <f t="shared" si="35"/>
        <v>0</v>
      </c>
      <c r="Q323" s="68">
        <f t="shared" si="36"/>
        <v>0</v>
      </c>
      <c r="R323" s="71">
        <f t="shared" si="37"/>
        <v>0</v>
      </c>
      <c r="S323" s="68">
        <f t="shared" si="38"/>
        <v>0</v>
      </c>
      <c r="T323" s="71">
        <f t="shared" si="39"/>
        <v>0</v>
      </c>
      <c r="U323" s="65">
        <f t="shared" si="40"/>
        <v>0</v>
      </c>
      <c r="V323" s="59">
        <f t="shared" si="41"/>
        <v>0</v>
      </c>
    </row>
    <row r="324" spans="2:22" ht="13.5" customHeight="1">
      <c r="B324" s="63">
        <f t="shared" si="21"/>
        <v>298</v>
      </c>
      <c r="C324" s="70">
        <f t="shared" si="22"/>
        <v>0</v>
      </c>
      <c r="D324" s="71">
        <f t="shared" si="23"/>
        <v>0</v>
      </c>
      <c r="E324" s="70">
        <f t="shared" si="24"/>
        <v>0</v>
      </c>
      <c r="F324" s="71">
        <f t="shared" si="25"/>
        <v>0</v>
      </c>
      <c r="G324" s="70">
        <f t="shared" si="26"/>
        <v>0</v>
      </c>
      <c r="H324" s="71">
        <f t="shared" si="27"/>
        <v>0</v>
      </c>
      <c r="I324" s="70">
        <f t="shared" si="28"/>
        <v>0</v>
      </c>
      <c r="J324" s="71">
        <f t="shared" si="29"/>
        <v>0</v>
      </c>
      <c r="K324" s="70">
        <f t="shared" si="30"/>
        <v>0</v>
      </c>
      <c r="L324" s="71">
        <f t="shared" si="31"/>
        <v>0</v>
      </c>
      <c r="M324" s="68">
        <f t="shared" si="32"/>
        <v>0</v>
      </c>
      <c r="N324" s="71">
        <f t="shared" si="33"/>
        <v>0</v>
      </c>
      <c r="O324" s="68">
        <f t="shared" si="34"/>
        <v>0</v>
      </c>
      <c r="P324" s="71">
        <f t="shared" si="35"/>
        <v>0</v>
      </c>
      <c r="Q324" s="68">
        <f t="shared" si="36"/>
        <v>0</v>
      </c>
      <c r="R324" s="71">
        <f t="shared" si="37"/>
        <v>0</v>
      </c>
      <c r="S324" s="68">
        <f t="shared" si="38"/>
        <v>0</v>
      </c>
      <c r="T324" s="71">
        <f t="shared" si="39"/>
        <v>0</v>
      </c>
      <c r="U324" s="65">
        <f t="shared" si="40"/>
        <v>0</v>
      </c>
      <c r="V324" s="59">
        <f t="shared" si="41"/>
        <v>0</v>
      </c>
    </row>
    <row r="325" spans="2:22" ht="13.5" customHeight="1">
      <c r="B325" s="63">
        <f t="shared" si="21"/>
        <v>299</v>
      </c>
      <c r="C325" s="70">
        <f t="shared" si="22"/>
        <v>0</v>
      </c>
      <c r="D325" s="71">
        <f t="shared" si="23"/>
        <v>0</v>
      </c>
      <c r="E325" s="70">
        <f t="shared" si="24"/>
        <v>0</v>
      </c>
      <c r="F325" s="71">
        <f t="shared" si="25"/>
        <v>0</v>
      </c>
      <c r="G325" s="70">
        <f t="shared" si="26"/>
        <v>0</v>
      </c>
      <c r="H325" s="71">
        <f t="shared" si="27"/>
        <v>0</v>
      </c>
      <c r="I325" s="70">
        <f t="shared" si="28"/>
        <v>0</v>
      </c>
      <c r="J325" s="71">
        <f t="shared" si="29"/>
        <v>0</v>
      </c>
      <c r="K325" s="70">
        <f t="shared" si="30"/>
        <v>0</v>
      </c>
      <c r="L325" s="71">
        <f t="shared" si="31"/>
        <v>0</v>
      </c>
      <c r="M325" s="68">
        <f t="shared" si="32"/>
        <v>0</v>
      </c>
      <c r="N325" s="71">
        <f t="shared" si="33"/>
        <v>0</v>
      </c>
      <c r="O325" s="68">
        <f t="shared" si="34"/>
        <v>0</v>
      </c>
      <c r="P325" s="71">
        <f t="shared" si="35"/>
        <v>0</v>
      </c>
      <c r="Q325" s="68">
        <f t="shared" si="36"/>
        <v>0</v>
      </c>
      <c r="R325" s="71">
        <f t="shared" si="37"/>
        <v>0</v>
      </c>
      <c r="S325" s="68">
        <f t="shared" si="38"/>
        <v>0</v>
      </c>
      <c r="T325" s="71">
        <f t="shared" si="39"/>
        <v>0</v>
      </c>
      <c r="U325" s="65">
        <f t="shared" si="40"/>
        <v>0</v>
      </c>
      <c r="V325" s="59">
        <f t="shared" si="41"/>
        <v>0</v>
      </c>
    </row>
    <row r="326" spans="2:22" ht="13.5" customHeight="1">
      <c r="B326" s="63">
        <f t="shared" si="21"/>
        <v>300</v>
      </c>
      <c r="C326" s="70">
        <f t="shared" si="22"/>
        <v>0</v>
      </c>
      <c r="D326" s="71">
        <f t="shared" si="23"/>
        <v>0</v>
      </c>
      <c r="E326" s="70">
        <f t="shared" si="24"/>
        <v>0</v>
      </c>
      <c r="F326" s="71">
        <f t="shared" si="25"/>
        <v>0</v>
      </c>
      <c r="G326" s="70">
        <f t="shared" si="26"/>
        <v>0</v>
      </c>
      <c r="H326" s="71">
        <f t="shared" si="27"/>
        <v>0</v>
      </c>
      <c r="I326" s="70">
        <f t="shared" si="28"/>
        <v>0</v>
      </c>
      <c r="J326" s="71">
        <f t="shared" si="29"/>
        <v>0</v>
      </c>
      <c r="K326" s="70">
        <f t="shared" si="30"/>
        <v>0</v>
      </c>
      <c r="L326" s="71">
        <f t="shared" si="31"/>
        <v>0</v>
      </c>
      <c r="M326" s="68">
        <f t="shared" si="32"/>
        <v>0</v>
      </c>
      <c r="N326" s="71">
        <f t="shared" si="33"/>
        <v>0</v>
      </c>
      <c r="O326" s="68">
        <f t="shared" si="34"/>
        <v>0</v>
      </c>
      <c r="P326" s="71">
        <f t="shared" si="35"/>
        <v>0</v>
      </c>
      <c r="Q326" s="68">
        <f t="shared" si="36"/>
        <v>0</v>
      </c>
      <c r="R326" s="71">
        <f t="shared" si="37"/>
        <v>0</v>
      </c>
      <c r="S326" s="68">
        <f t="shared" si="38"/>
        <v>0</v>
      </c>
      <c r="T326" s="71">
        <f t="shared" si="39"/>
        <v>0</v>
      </c>
      <c r="U326" s="65">
        <f t="shared" si="40"/>
        <v>0</v>
      </c>
      <c r="V326" s="59">
        <f t="shared" si="41"/>
        <v>0</v>
      </c>
    </row>
    <row r="327" spans="2:22" ht="13.5" customHeight="1">
      <c r="B327" s="63">
        <f t="shared" si="21"/>
        <v>301</v>
      </c>
      <c r="C327" s="70">
        <f t="shared" si="22"/>
        <v>0</v>
      </c>
      <c r="D327" s="71">
        <f t="shared" si="23"/>
        <v>0</v>
      </c>
      <c r="E327" s="70">
        <f t="shared" si="24"/>
        <v>0</v>
      </c>
      <c r="F327" s="71">
        <f t="shared" si="25"/>
        <v>0</v>
      </c>
      <c r="G327" s="70">
        <f t="shared" si="26"/>
        <v>0</v>
      </c>
      <c r="H327" s="71">
        <f t="shared" si="27"/>
        <v>0</v>
      </c>
      <c r="I327" s="70">
        <f t="shared" si="28"/>
        <v>0</v>
      </c>
      <c r="J327" s="71">
        <f t="shared" si="29"/>
        <v>0</v>
      </c>
      <c r="K327" s="70">
        <f t="shared" si="30"/>
        <v>0</v>
      </c>
      <c r="L327" s="71">
        <f t="shared" si="31"/>
        <v>0</v>
      </c>
      <c r="M327" s="68">
        <f t="shared" si="32"/>
        <v>0</v>
      </c>
      <c r="N327" s="71">
        <f t="shared" si="33"/>
        <v>0</v>
      </c>
      <c r="O327" s="68">
        <f t="shared" si="34"/>
        <v>0</v>
      </c>
      <c r="P327" s="71">
        <f t="shared" si="35"/>
        <v>0</v>
      </c>
      <c r="Q327" s="68">
        <f t="shared" si="36"/>
        <v>0</v>
      </c>
      <c r="R327" s="71">
        <f t="shared" si="37"/>
        <v>0</v>
      </c>
      <c r="S327" s="68">
        <f t="shared" si="38"/>
        <v>0</v>
      </c>
      <c r="T327" s="71">
        <f t="shared" si="39"/>
        <v>0</v>
      </c>
      <c r="U327" s="65">
        <f t="shared" si="40"/>
        <v>0</v>
      </c>
      <c r="V327" s="59">
        <f t="shared" si="41"/>
        <v>0</v>
      </c>
    </row>
    <row r="328" spans="2:22" ht="13.5" customHeight="1">
      <c r="B328" s="63">
        <f t="shared" si="21"/>
        <v>302</v>
      </c>
      <c r="C328" s="70">
        <f t="shared" si="22"/>
        <v>0</v>
      </c>
      <c r="D328" s="71">
        <f t="shared" si="23"/>
        <v>0</v>
      </c>
      <c r="E328" s="70">
        <f t="shared" si="24"/>
        <v>0</v>
      </c>
      <c r="F328" s="71">
        <f t="shared" si="25"/>
        <v>0</v>
      </c>
      <c r="G328" s="70">
        <f t="shared" si="26"/>
        <v>0</v>
      </c>
      <c r="H328" s="71">
        <f t="shared" si="27"/>
        <v>0</v>
      </c>
      <c r="I328" s="70">
        <f t="shared" si="28"/>
        <v>0</v>
      </c>
      <c r="J328" s="71">
        <f t="shared" si="29"/>
        <v>0</v>
      </c>
      <c r="K328" s="70">
        <f t="shared" si="30"/>
        <v>0</v>
      </c>
      <c r="L328" s="71">
        <f t="shared" si="31"/>
        <v>0</v>
      </c>
      <c r="M328" s="68">
        <f t="shared" si="32"/>
        <v>0</v>
      </c>
      <c r="N328" s="71">
        <f t="shared" si="33"/>
        <v>0</v>
      </c>
      <c r="O328" s="68">
        <f t="shared" si="34"/>
        <v>0</v>
      </c>
      <c r="P328" s="71">
        <f t="shared" si="35"/>
        <v>0</v>
      </c>
      <c r="Q328" s="68">
        <f t="shared" si="36"/>
        <v>0</v>
      </c>
      <c r="R328" s="71">
        <f t="shared" si="37"/>
        <v>0</v>
      </c>
      <c r="S328" s="68">
        <f t="shared" si="38"/>
        <v>0</v>
      </c>
      <c r="T328" s="71">
        <f t="shared" si="39"/>
        <v>0</v>
      </c>
      <c r="U328" s="65">
        <f t="shared" si="40"/>
        <v>0</v>
      </c>
      <c r="V328" s="59">
        <f t="shared" si="41"/>
        <v>0</v>
      </c>
    </row>
    <row r="329" spans="2:22" ht="13.5" customHeight="1">
      <c r="B329" s="63">
        <f t="shared" si="21"/>
        <v>303</v>
      </c>
      <c r="C329" s="70">
        <f t="shared" si="22"/>
        <v>0</v>
      </c>
      <c r="D329" s="71">
        <f t="shared" si="23"/>
        <v>0</v>
      </c>
      <c r="E329" s="70">
        <f t="shared" si="24"/>
        <v>0</v>
      </c>
      <c r="F329" s="71">
        <f t="shared" si="25"/>
        <v>0</v>
      </c>
      <c r="G329" s="70">
        <f t="shared" si="26"/>
        <v>0</v>
      </c>
      <c r="H329" s="71">
        <f t="shared" si="27"/>
        <v>0</v>
      </c>
      <c r="I329" s="70">
        <f t="shared" si="28"/>
        <v>0</v>
      </c>
      <c r="J329" s="71">
        <f t="shared" si="29"/>
        <v>0</v>
      </c>
      <c r="K329" s="70">
        <f t="shared" si="30"/>
        <v>0</v>
      </c>
      <c r="L329" s="71">
        <f t="shared" si="31"/>
        <v>0</v>
      </c>
      <c r="M329" s="68">
        <f t="shared" si="32"/>
        <v>0</v>
      </c>
      <c r="N329" s="71">
        <f t="shared" si="33"/>
        <v>0</v>
      </c>
      <c r="O329" s="68">
        <f t="shared" si="34"/>
        <v>0</v>
      </c>
      <c r="P329" s="71">
        <f t="shared" si="35"/>
        <v>0</v>
      </c>
      <c r="Q329" s="68">
        <f t="shared" si="36"/>
        <v>0</v>
      </c>
      <c r="R329" s="71">
        <f t="shared" si="37"/>
        <v>0</v>
      </c>
      <c r="S329" s="68">
        <f t="shared" si="38"/>
        <v>0</v>
      </c>
      <c r="T329" s="71">
        <f t="shared" si="39"/>
        <v>0</v>
      </c>
      <c r="U329" s="65">
        <f t="shared" si="40"/>
        <v>0</v>
      </c>
      <c r="V329" s="59">
        <f t="shared" si="41"/>
        <v>0</v>
      </c>
    </row>
    <row r="330" spans="2:22" ht="13.5" customHeight="1">
      <c r="B330" s="63">
        <f t="shared" si="21"/>
        <v>304</v>
      </c>
      <c r="C330" s="70">
        <f t="shared" si="22"/>
        <v>0</v>
      </c>
      <c r="D330" s="71">
        <f t="shared" si="23"/>
        <v>0</v>
      </c>
      <c r="E330" s="70">
        <f t="shared" si="24"/>
        <v>0</v>
      </c>
      <c r="F330" s="71">
        <f t="shared" si="25"/>
        <v>0</v>
      </c>
      <c r="G330" s="70">
        <f t="shared" si="26"/>
        <v>0</v>
      </c>
      <c r="H330" s="71">
        <f t="shared" si="27"/>
        <v>0</v>
      </c>
      <c r="I330" s="70">
        <f t="shared" si="28"/>
        <v>0</v>
      </c>
      <c r="J330" s="71">
        <f t="shared" si="29"/>
        <v>0</v>
      </c>
      <c r="K330" s="70">
        <f t="shared" si="30"/>
        <v>0</v>
      </c>
      <c r="L330" s="71">
        <f t="shared" si="31"/>
        <v>0</v>
      </c>
      <c r="M330" s="68">
        <f t="shared" si="32"/>
        <v>0</v>
      </c>
      <c r="N330" s="71">
        <f t="shared" si="33"/>
        <v>0</v>
      </c>
      <c r="O330" s="68">
        <f t="shared" si="34"/>
        <v>0</v>
      </c>
      <c r="P330" s="71">
        <f t="shared" si="35"/>
        <v>0</v>
      </c>
      <c r="Q330" s="68">
        <f t="shared" si="36"/>
        <v>0</v>
      </c>
      <c r="R330" s="71">
        <f t="shared" si="37"/>
        <v>0</v>
      </c>
      <c r="S330" s="68">
        <f t="shared" si="38"/>
        <v>0</v>
      </c>
      <c r="T330" s="71">
        <f t="shared" si="39"/>
        <v>0</v>
      </c>
      <c r="U330" s="65">
        <f t="shared" si="40"/>
        <v>0</v>
      </c>
      <c r="V330" s="59">
        <f t="shared" si="41"/>
        <v>0</v>
      </c>
    </row>
    <row r="331" spans="2:22" ht="13.5" customHeight="1">
      <c r="B331" s="63">
        <f t="shared" si="21"/>
        <v>305</v>
      </c>
      <c r="C331" s="70">
        <f t="shared" si="22"/>
        <v>0</v>
      </c>
      <c r="D331" s="71">
        <f t="shared" si="23"/>
        <v>0</v>
      </c>
      <c r="E331" s="70">
        <f t="shared" si="24"/>
        <v>0</v>
      </c>
      <c r="F331" s="71">
        <f t="shared" si="25"/>
        <v>0</v>
      </c>
      <c r="G331" s="70">
        <f t="shared" si="26"/>
        <v>0</v>
      </c>
      <c r="H331" s="71">
        <f t="shared" si="27"/>
        <v>0</v>
      </c>
      <c r="I331" s="70">
        <f t="shared" si="28"/>
        <v>0</v>
      </c>
      <c r="J331" s="71">
        <f t="shared" si="29"/>
        <v>0</v>
      </c>
      <c r="K331" s="70">
        <f t="shared" si="30"/>
        <v>0</v>
      </c>
      <c r="L331" s="71">
        <f t="shared" si="31"/>
        <v>0</v>
      </c>
      <c r="M331" s="68">
        <f t="shared" si="32"/>
        <v>0</v>
      </c>
      <c r="N331" s="71">
        <f t="shared" si="33"/>
        <v>0</v>
      </c>
      <c r="O331" s="68">
        <f t="shared" si="34"/>
        <v>0</v>
      </c>
      <c r="P331" s="71">
        <f t="shared" si="35"/>
        <v>0</v>
      </c>
      <c r="Q331" s="68">
        <f t="shared" si="36"/>
        <v>0</v>
      </c>
      <c r="R331" s="71">
        <f t="shared" si="37"/>
        <v>0</v>
      </c>
      <c r="S331" s="68">
        <f t="shared" si="38"/>
        <v>0</v>
      </c>
      <c r="T331" s="71">
        <f t="shared" si="39"/>
        <v>0</v>
      </c>
      <c r="U331" s="65">
        <f t="shared" si="40"/>
        <v>0</v>
      </c>
      <c r="V331" s="59">
        <f t="shared" si="41"/>
        <v>0</v>
      </c>
    </row>
    <row r="332" spans="2:22" ht="13.5" customHeight="1">
      <c r="B332" s="63">
        <f t="shared" si="21"/>
        <v>306</v>
      </c>
      <c r="C332" s="70">
        <f t="shared" si="22"/>
        <v>0</v>
      </c>
      <c r="D332" s="71">
        <f t="shared" si="23"/>
        <v>0</v>
      </c>
      <c r="E332" s="70">
        <f t="shared" si="24"/>
        <v>0</v>
      </c>
      <c r="F332" s="71">
        <f t="shared" si="25"/>
        <v>0</v>
      </c>
      <c r="G332" s="70">
        <f t="shared" si="26"/>
        <v>0</v>
      </c>
      <c r="H332" s="71">
        <f t="shared" si="27"/>
        <v>0</v>
      </c>
      <c r="I332" s="70">
        <f t="shared" si="28"/>
        <v>0</v>
      </c>
      <c r="J332" s="71">
        <f t="shared" si="29"/>
        <v>0</v>
      </c>
      <c r="K332" s="70">
        <f t="shared" si="30"/>
        <v>0</v>
      </c>
      <c r="L332" s="71">
        <f t="shared" si="31"/>
        <v>0</v>
      </c>
      <c r="M332" s="68">
        <f t="shared" si="32"/>
        <v>0</v>
      </c>
      <c r="N332" s="71">
        <f t="shared" si="33"/>
        <v>0</v>
      </c>
      <c r="O332" s="68">
        <f t="shared" si="34"/>
        <v>0</v>
      </c>
      <c r="P332" s="71">
        <f t="shared" si="35"/>
        <v>0</v>
      </c>
      <c r="Q332" s="68">
        <f t="shared" si="36"/>
        <v>0</v>
      </c>
      <c r="R332" s="71">
        <f t="shared" si="37"/>
        <v>0</v>
      </c>
      <c r="S332" s="68">
        <f t="shared" si="38"/>
        <v>0</v>
      </c>
      <c r="T332" s="71">
        <f t="shared" si="39"/>
        <v>0</v>
      </c>
      <c r="U332" s="65">
        <f t="shared" si="40"/>
        <v>0</v>
      </c>
      <c r="V332" s="59">
        <f t="shared" si="41"/>
        <v>0</v>
      </c>
    </row>
    <row r="333" spans="2:22" ht="13.5" customHeight="1">
      <c r="B333" s="63">
        <f t="shared" si="21"/>
        <v>307</v>
      </c>
      <c r="C333" s="70">
        <f t="shared" si="22"/>
        <v>0</v>
      </c>
      <c r="D333" s="71">
        <f t="shared" si="23"/>
        <v>0</v>
      </c>
      <c r="E333" s="70">
        <f t="shared" si="24"/>
        <v>0</v>
      </c>
      <c r="F333" s="71">
        <f t="shared" si="25"/>
        <v>0</v>
      </c>
      <c r="G333" s="70">
        <f t="shared" si="26"/>
        <v>0</v>
      </c>
      <c r="H333" s="71">
        <f t="shared" si="27"/>
        <v>0</v>
      </c>
      <c r="I333" s="70">
        <f t="shared" si="28"/>
        <v>0</v>
      </c>
      <c r="J333" s="71">
        <f t="shared" si="29"/>
        <v>0</v>
      </c>
      <c r="K333" s="70">
        <f t="shared" si="30"/>
        <v>0</v>
      </c>
      <c r="L333" s="71">
        <f t="shared" si="31"/>
        <v>0</v>
      </c>
      <c r="M333" s="68">
        <f t="shared" si="32"/>
        <v>0</v>
      </c>
      <c r="N333" s="71">
        <f t="shared" si="33"/>
        <v>0</v>
      </c>
      <c r="O333" s="68">
        <f t="shared" si="34"/>
        <v>0</v>
      </c>
      <c r="P333" s="71">
        <f t="shared" si="35"/>
        <v>0</v>
      </c>
      <c r="Q333" s="68">
        <f t="shared" si="36"/>
        <v>0</v>
      </c>
      <c r="R333" s="71">
        <f t="shared" si="37"/>
        <v>0</v>
      </c>
      <c r="S333" s="68">
        <f t="shared" si="38"/>
        <v>0</v>
      </c>
      <c r="T333" s="71">
        <f t="shared" si="39"/>
        <v>0</v>
      </c>
      <c r="U333" s="65">
        <f t="shared" si="40"/>
        <v>0</v>
      </c>
      <c r="V333" s="59">
        <f t="shared" si="41"/>
        <v>0</v>
      </c>
    </row>
    <row r="334" spans="2:22" ht="13.5" customHeight="1">
      <c r="B334" s="63">
        <f t="shared" si="21"/>
        <v>308</v>
      </c>
      <c r="C334" s="70">
        <f t="shared" si="22"/>
        <v>0</v>
      </c>
      <c r="D334" s="71">
        <f t="shared" si="23"/>
        <v>0</v>
      </c>
      <c r="E334" s="70">
        <f t="shared" si="24"/>
        <v>0</v>
      </c>
      <c r="F334" s="71">
        <f t="shared" si="25"/>
        <v>0</v>
      </c>
      <c r="G334" s="70">
        <f t="shared" si="26"/>
        <v>0</v>
      </c>
      <c r="H334" s="71">
        <f t="shared" si="27"/>
        <v>0</v>
      </c>
      <c r="I334" s="70">
        <f t="shared" si="28"/>
        <v>0</v>
      </c>
      <c r="J334" s="71">
        <f t="shared" si="29"/>
        <v>0</v>
      </c>
      <c r="K334" s="70">
        <f t="shared" si="30"/>
        <v>0</v>
      </c>
      <c r="L334" s="71">
        <f t="shared" si="31"/>
        <v>0</v>
      </c>
      <c r="M334" s="68">
        <f t="shared" si="32"/>
        <v>0</v>
      </c>
      <c r="N334" s="71">
        <f t="shared" si="33"/>
        <v>0</v>
      </c>
      <c r="O334" s="68">
        <f t="shared" si="34"/>
        <v>0</v>
      </c>
      <c r="P334" s="71">
        <f t="shared" si="35"/>
        <v>0</v>
      </c>
      <c r="Q334" s="68">
        <f t="shared" si="36"/>
        <v>0</v>
      </c>
      <c r="R334" s="71">
        <f t="shared" si="37"/>
        <v>0</v>
      </c>
      <c r="S334" s="68">
        <f t="shared" si="38"/>
        <v>0</v>
      </c>
      <c r="T334" s="71">
        <f t="shared" si="39"/>
        <v>0</v>
      </c>
      <c r="U334" s="65">
        <f t="shared" si="40"/>
        <v>0</v>
      </c>
      <c r="V334" s="59">
        <f t="shared" si="41"/>
        <v>0</v>
      </c>
    </row>
    <row r="335" spans="2:22" ht="13.5" customHeight="1">
      <c r="B335" s="63">
        <f t="shared" si="21"/>
        <v>309</v>
      </c>
      <c r="C335" s="70">
        <f t="shared" si="22"/>
        <v>0</v>
      </c>
      <c r="D335" s="71">
        <f t="shared" si="23"/>
        <v>0</v>
      </c>
      <c r="E335" s="70">
        <f t="shared" si="24"/>
        <v>0</v>
      </c>
      <c r="F335" s="71">
        <f t="shared" si="25"/>
        <v>0</v>
      </c>
      <c r="G335" s="70">
        <f t="shared" si="26"/>
        <v>0</v>
      </c>
      <c r="H335" s="71">
        <f t="shared" si="27"/>
        <v>0</v>
      </c>
      <c r="I335" s="70">
        <f t="shared" si="28"/>
        <v>0</v>
      </c>
      <c r="J335" s="71">
        <f t="shared" si="29"/>
        <v>0</v>
      </c>
      <c r="K335" s="70">
        <f t="shared" si="30"/>
        <v>0</v>
      </c>
      <c r="L335" s="71">
        <f t="shared" si="31"/>
        <v>0</v>
      </c>
      <c r="M335" s="68">
        <f t="shared" si="32"/>
        <v>0</v>
      </c>
      <c r="N335" s="71">
        <f t="shared" si="33"/>
        <v>0</v>
      </c>
      <c r="O335" s="68">
        <f t="shared" si="34"/>
        <v>0</v>
      </c>
      <c r="P335" s="71">
        <f t="shared" si="35"/>
        <v>0</v>
      </c>
      <c r="Q335" s="68">
        <f t="shared" si="36"/>
        <v>0</v>
      </c>
      <c r="R335" s="71">
        <f t="shared" si="37"/>
        <v>0</v>
      </c>
      <c r="S335" s="68">
        <f t="shared" si="38"/>
        <v>0</v>
      </c>
      <c r="T335" s="71">
        <f t="shared" si="39"/>
        <v>0</v>
      </c>
      <c r="U335" s="65">
        <f t="shared" si="40"/>
        <v>0</v>
      </c>
      <c r="V335" s="59">
        <f t="shared" si="41"/>
        <v>0</v>
      </c>
    </row>
    <row r="336" spans="2:22" ht="13.5" customHeight="1">
      <c r="B336" s="63">
        <f t="shared" si="21"/>
        <v>310</v>
      </c>
      <c r="C336" s="70">
        <f t="shared" si="22"/>
        <v>0</v>
      </c>
      <c r="D336" s="71">
        <f t="shared" si="23"/>
        <v>0</v>
      </c>
      <c r="E336" s="70">
        <f t="shared" si="24"/>
        <v>0</v>
      </c>
      <c r="F336" s="71">
        <f t="shared" si="25"/>
        <v>0</v>
      </c>
      <c r="G336" s="70">
        <f t="shared" si="26"/>
        <v>0</v>
      </c>
      <c r="H336" s="71">
        <f t="shared" si="27"/>
        <v>0</v>
      </c>
      <c r="I336" s="70">
        <f t="shared" si="28"/>
        <v>0</v>
      </c>
      <c r="J336" s="71">
        <f t="shared" si="29"/>
        <v>0</v>
      </c>
      <c r="K336" s="70">
        <f t="shared" si="30"/>
        <v>0</v>
      </c>
      <c r="L336" s="71">
        <f t="shared" si="31"/>
        <v>0</v>
      </c>
      <c r="M336" s="68">
        <f t="shared" si="32"/>
        <v>0</v>
      </c>
      <c r="N336" s="71">
        <f t="shared" si="33"/>
        <v>0</v>
      </c>
      <c r="O336" s="68">
        <f t="shared" si="34"/>
        <v>0</v>
      </c>
      <c r="P336" s="71">
        <f t="shared" si="35"/>
        <v>0</v>
      </c>
      <c r="Q336" s="68">
        <f t="shared" si="36"/>
        <v>0</v>
      </c>
      <c r="R336" s="71">
        <f t="shared" si="37"/>
        <v>0</v>
      </c>
      <c r="S336" s="68">
        <f t="shared" si="38"/>
        <v>0</v>
      </c>
      <c r="T336" s="71">
        <f t="shared" si="39"/>
        <v>0</v>
      </c>
      <c r="U336" s="65">
        <f t="shared" si="40"/>
        <v>0</v>
      </c>
      <c r="V336" s="59">
        <f t="shared" si="41"/>
        <v>0</v>
      </c>
    </row>
    <row r="337" spans="2:22" ht="13.5" customHeight="1">
      <c r="B337" s="63">
        <f t="shared" si="21"/>
        <v>311</v>
      </c>
      <c r="C337" s="70">
        <f t="shared" si="22"/>
        <v>0</v>
      </c>
      <c r="D337" s="71">
        <f t="shared" si="23"/>
        <v>0</v>
      </c>
      <c r="E337" s="70">
        <f t="shared" si="24"/>
        <v>0</v>
      </c>
      <c r="F337" s="71">
        <f t="shared" si="25"/>
        <v>0</v>
      </c>
      <c r="G337" s="70">
        <f t="shared" si="26"/>
        <v>0</v>
      </c>
      <c r="H337" s="71">
        <f t="shared" si="27"/>
        <v>0</v>
      </c>
      <c r="I337" s="70">
        <f t="shared" si="28"/>
        <v>0</v>
      </c>
      <c r="J337" s="71">
        <f t="shared" si="29"/>
        <v>0</v>
      </c>
      <c r="K337" s="70">
        <f t="shared" si="30"/>
        <v>0</v>
      </c>
      <c r="L337" s="71">
        <f t="shared" si="31"/>
        <v>0</v>
      </c>
      <c r="M337" s="68">
        <f t="shared" si="32"/>
        <v>0</v>
      </c>
      <c r="N337" s="71">
        <f t="shared" si="33"/>
        <v>0</v>
      </c>
      <c r="O337" s="68">
        <f t="shared" si="34"/>
        <v>0</v>
      </c>
      <c r="P337" s="71">
        <f t="shared" si="35"/>
        <v>0</v>
      </c>
      <c r="Q337" s="68">
        <f t="shared" si="36"/>
        <v>0</v>
      </c>
      <c r="R337" s="71">
        <f t="shared" si="37"/>
        <v>0</v>
      </c>
      <c r="S337" s="68">
        <f t="shared" si="38"/>
        <v>0</v>
      </c>
      <c r="T337" s="71">
        <f t="shared" si="39"/>
        <v>0</v>
      </c>
      <c r="U337" s="65">
        <f t="shared" si="40"/>
        <v>0</v>
      </c>
      <c r="V337" s="59">
        <f t="shared" si="41"/>
        <v>0</v>
      </c>
    </row>
    <row r="338" spans="2:22" ht="13.5" customHeight="1">
      <c r="B338" s="63">
        <f t="shared" si="21"/>
        <v>312</v>
      </c>
      <c r="C338" s="70">
        <f t="shared" si="22"/>
        <v>0</v>
      </c>
      <c r="D338" s="71">
        <f t="shared" si="23"/>
        <v>0</v>
      </c>
      <c r="E338" s="70">
        <f t="shared" si="24"/>
        <v>0</v>
      </c>
      <c r="F338" s="71">
        <f t="shared" si="25"/>
        <v>0</v>
      </c>
      <c r="G338" s="70">
        <f t="shared" si="26"/>
        <v>0</v>
      </c>
      <c r="H338" s="71">
        <f t="shared" si="27"/>
        <v>0</v>
      </c>
      <c r="I338" s="70">
        <f t="shared" si="28"/>
        <v>0</v>
      </c>
      <c r="J338" s="71">
        <f t="shared" si="29"/>
        <v>0</v>
      </c>
      <c r="K338" s="70">
        <f t="shared" si="30"/>
        <v>0</v>
      </c>
      <c r="L338" s="71">
        <f t="shared" si="31"/>
        <v>0</v>
      </c>
      <c r="M338" s="68">
        <f t="shared" si="32"/>
        <v>0</v>
      </c>
      <c r="N338" s="71">
        <f t="shared" si="33"/>
        <v>0</v>
      </c>
      <c r="O338" s="68">
        <f t="shared" si="34"/>
        <v>0</v>
      </c>
      <c r="P338" s="71">
        <f t="shared" si="35"/>
        <v>0</v>
      </c>
      <c r="Q338" s="68">
        <f t="shared" si="36"/>
        <v>0</v>
      </c>
      <c r="R338" s="71">
        <f t="shared" si="37"/>
        <v>0</v>
      </c>
      <c r="S338" s="68">
        <f t="shared" si="38"/>
        <v>0</v>
      </c>
      <c r="T338" s="71">
        <f t="shared" si="39"/>
        <v>0</v>
      </c>
      <c r="U338" s="65">
        <f t="shared" si="40"/>
        <v>0</v>
      </c>
      <c r="V338" s="59">
        <f t="shared" si="41"/>
        <v>0</v>
      </c>
    </row>
    <row r="339" spans="2:22" ht="13.5" customHeight="1">
      <c r="B339" s="63">
        <f t="shared" si="21"/>
        <v>313</v>
      </c>
      <c r="C339" s="70">
        <f t="shared" si="22"/>
        <v>0</v>
      </c>
      <c r="D339" s="71">
        <f t="shared" si="23"/>
        <v>0</v>
      </c>
      <c r="E339" s="70">
        <f t="shared" si="24"/>
        <v>0</v>
      </c>
      <c r="F339" s="71">
        <f t="shared" si="25"/>
        <v>0</v>
      </c>
      <c r="G339" s="70">
        <f t="shared" si="26"/>
        <v>0</v>
      </c>
      <c r="H339" s="71">
        <f t="shared" si="27"/>
        <v>0</v>
      </c>
      <c r="I339" s="70">
        <f t="shared" si="28"/>
        <v>0</v>
      </c>
      <c r="J339" s="71">
        <f t="shared" si="29"/>
        <v>0</v>
      </c>
      <c r="K339" s="70">
        <f t="shared" si="30"/>
        <v>0</v>
      </c>
      <c r="L339" s="71">
        <f t="shared" si="31"/>
        <v>0</v>
      </c>
      <c r="M339" s="68">
        <f t="shared" si="32"/>
        <v>0</v>
      </c>
      <c r="N339" s="71">
        <f t="shared" si="33"/>
        <v>0</v>
      </c>
      <c r="O339" s="68">
        <f t="shared" si="34"/>
        <v>0</v>
      </c>
      <c r="P339" s="71">
        <f t="shared" si="35"/>
        <v>0</v>
      </c>
      <c r="Q339" s="68">
        <f t="shared" si="36"/>
        <v>0</v>
      </c>
      <c r="R339" s="71">
        <f t="shared" si="37"/>
        <v>0</v>
      </c>
      <c r="S339" s="68">
        <f t="shared" si="38"/>
        <v>0</v>
      </c>
      <c r="T339" s="71">
        <f t="shared" si="39"/>
        <v>0</v>
      </c>
      <c r="U339" s="65">
        <f t="shared" si="40"/>
        <v>0</v>
      </c>
      <c r="V339" s="59">
        <f t="shared" si="41"/>
        <v>0</v>
      </c>
    </row>
    <row r="340" spans="2:22" ht="13.5" customHeight="1">
      <c r="B340" s="63">
        <f t="shared" si="21"/>
        <v>314</v>
      </c>
      <c r="C340" s="70">
        <f t="shared" si="22"/>
        <v>0</v>
      </c>
      <c r="D340" s="71">
        <f t="shared" si="23"/>
        <v>0</v>
      </c>
      <c r="E340" s="70">
        <f t="shared" si="24"/>
        <v>0</v>
      </c>
      <c r="F340" s="71">
        <f t="shared" si="25"/>
        <v>0</v>
      </c>
      <c r="G340" s="70">
        <f t="shared" si="26"/>
        <v>0</v>
      </c>
      <c r="H340" s="71">
        <f t="shared" si="27"/>
        <v>0</v>
      </c>
      <c r="I340" s="70">
        <f t="shared" si="28"/>
        <v>0</v>
      </c>
      <c r="J340" s="71">
        <f t="shared" si="29"/>
        <v>0</v>
      </c>
      <c r="K340" s="70">
        <f t="shared" si="30"/>
        <v>0</v>
      </c>
      <c r="L340" s="71">
        <f t="shared" si="31"/>
        <v>0</v>
      </c>
      <c r="M340" s="68">
        <f t="shared" si="32"/>
        <v>0</v>
      </c>
      <c r="N340" s="71">
        <f t="shared" si="33"/>
        <v>0</v>
      </c>
      <c r="O340" s="68">
        <f t="shared" si="34"/>
        <v>0</v>
      </c>
      <c r="P340" s="71">
        <f t="shared" si="35"/>
        <v>0</v>
      </c>
      <c r="Q340" s="68">
        <f t="shared" si="36"/>
        <v>0</v>
      </c>
      <c r="R340" s="71">
        <f t="shared" si="37"/>
        <v>0</v>
      </c>
      <c r="S340" s="68">
        <f t="shared" si="38"/>
        <v>0</v>
      </c>
      <c r="T340" s="71">
        <f t="shared" si="39"/>
        <v>0</v>
      </c>
      <c r="U340" s="65">
        <f t="shared" si="40"/>
        <v>0</v>
      </c>
      <c r="V340" s="59">
        <f t="shared" si="41"/>
        <v>0</v>
      </c>
    </row>
    <row r="341" spans="2:22" ht="13.5" customHeight="1">
      <c r="B341" s="63">
        <f t="shared" si="21"/>
        <v>315</v>
      </c>
      <c r="C341" s="70">
        <f t="shared" si="22"/>
        <v>0</v>
      </c>
      <c r="D341" s="71">
        <f t="shared" si="23"/>
        <v>0</v>
      </c>
      <c r="E341" s="70">
        <f t="shared" si="24"/>
        <v>0</v>
      </c>
      <c r="F341" s="71">
        <f t="shared" si="25"/>
        <v>0</v>
      </c>
      <c r="G341" s="70">
        <f t="shared" si="26"/>
        <v>0</v>
      </c>
      <c r="H341" s="71">
        <f t="shared" si="27"/>
        <v>0</v>
      </c>
      <c r="I341" s="70">
        <f t="shared" si="28"/>
        <v>0</v>
      </c>
      <c r="J341" s="71">
        <f t="shared" si="29"/>
        <v>0</v>
      </c>
      <c r="K341" s="70">
        <f t="shared" si="30"/>
        <v>0</v>
      </c>
      <c r="L341" s="71">
        <f t="shared" si="31"/>
        <v>0</v>
      </c>
      <c r="M341" s="68">
        <f t="shared" si="32"/>
        <v>0</v>
      </c>
      <c r="N341" s="71">
        <f t="shared" si="33"/>
        <v>0</v>
      </c>
      <c r="O341" s="68">
        <f t="shared" si="34"/>
        <v>0</v>
      </c>
      <c r="P341" s="71">
        <f t="shared" si="35"/>
        <v>0</v>
      </c>
      <c r="Q341" s="68">
        <f t="shared" si="36"/>
        <v>0</v>
      </c>
      <c r="R341" s="71">
        <f t="shared" si="37"/>
        <v>0</v>
      </c>
      <c r="S341" s="68">
        <f t="shared" si="38"/>
        <v>0</v>
      </c>
      <c r="T341" s="71">
        <f t="shared" si="39"/>
        <v>0</v>
      </c>
      <c r="U341" s="65">
        <f t="shared" si="40"/>
        <v>0</v>
      </c>
      <c r="V341" s="59">
        <f t="shared" si="41"/>
        <v>0</v>
      </c>
    </row>
    <row r="342" spans="2:22" ht="13.5" customHeight="1">
      <c r="B342" s="63">
        <f t="shared" si="21"/>
        <v>316</v>
      </c>
      <c r="C342" s="70">
        <f t="shared" si="22"/>
        <v>0</v>
      </c>
      <c r="D342" s="71">
        <f t="shared" si="23"/>
        <v>0</v>
      </c>
      <c r="E342" s="70">
        <f t="shared" si="24"/>
        <v>0</v>
      </c>
      <c r="F342" s="71">
        <f t="shared" si="25"/>
        <v>0</v>
      </c>
      <c r="G342" s="70">
        <f t="shared" si="26"/>
        <v>0</v>
      </c>
      <c r="H342" s="71">
        <f t="shared" si="27"/>
        <v>0</v>
      </c>
      <c r="I342" s="70">
        <f t="shared" si="28"/>
        <v>0</v>
      </c>
      <c r="J342" s="71">
        <f t="shared" si="29"/>
        <v>0</v>
      </c>
      <c r="K342" s="70">
        <f t="shared" si="30"/>
        <v>0</v>
      </c>
      <c r="L342" s="71">
        <f t="shared" si="31"/>
        <v>0</v>
      </c>
      <c r="M342" s="68">
        <f t="shared" si="32"/>
        <v>0</v>
      </c>
      <c r="N342" s="71">
        <f t="shared" si="33"/>
        <v>0</v>
      </c>
      <c r="O342" s="68">
        <f t="shared" si="34"/>
        <v>0</v>
      </c>
      <c r="P342" s="71">
        <f t="shared" si="35"/>
        <v>0</v>
      </c>
      <c r="Q342" s="68">
        <f t="shared" si="36"/>
        <v>0</v>
      </c>
      <c r="R342" s="71">
        <f t="shared" si="37"/>
        <v>0</v>
      </c>
      <c r="S342" s="68">
        <f t="shared" si="38"/>
        <v>0</v>
      </c>
      <c r="T342" s="71">
        <f t="shared" si="39"/>
        <v>0</v>
      </c>
      <c r="U342" s="65">
        <f t="shared" si="40"/>
        <v>0</v>
      </c>
      <c r="V342" s="59">
        <f t="shared" si="41"/>
        <v>0</v>
      </c>
    </row>
    <row r="343" spans="2:22" ht="13.5" customHeight="1">
      <c r="B343" s="63">
        <f t="shared" si="21"/>
        <v>317</v>
      </c>
      <c r="C343" s="70">
        <f t="shared" si="22"/>
        <v>0</v>
      </c>
      <c r="D343" s="71">
        <f t="shared" si="23"/>
        <v>0</v>
      </c>
      <c r="E343" s="70">
        <f t="shared" si="24"/>
        <v>0</v>
      </c>
      <c r="F343" s="71">
        <f t="shared" si="25"/>
        <v>0</v>
      </c>
      <c r="G343" s="70">
        <f t="shared" si="26"/>
        <v>0</v>
      </c>
      <c r="H343" s="71">
        <f t="shared" si="27"/>
        <v>0</v>
      </c>
      <c r="I343" s="70">
        <f t="shared" si="28"/>
        <v>0</v>
      </c>
      <c r="J343" s="71">
        <f t="shared" si="29"/>
        <v>0</v>
      </c>
      <c r="K343" s="70">
        <f t="shared" si="30"/>
        <v>0</v>
      </c>
      <c r="L343" s="71">
        <f t="shared" si="31"/>
        <v>0</v>
      </c>
      <c r="M343" s="68">
        <f t="shared" si="32"/>
        <v>0</v>
      </c>
      <c r="N343" s="71">
        <f t="shared" si="33"/>
        <v>0</v>
      </c>
      <c r="O343" s="68">
        <f t="shared" si="34"/>
        <v>0</v>
      </c>
      <c r="P343" s="71">
        <f t="shared" si="35"/>
        <v>0</v>
      </c>
      <c r="Q343" s="68">
        <f t="shared" si="36"/>
        <v>0</v>
      </c>
      <c r="R343" s="71">
        <f t="shared" si="37"/>
        <v>0</v>
      </c>
      <c r="S343" s="68">
        <f t="shared" si="38"/>
        <v>0</v>
      </c>
      <c r="T343" s="71">
        <f t="shared" si="39"/>
        <v>0</v>
      </c>
      <c r="U343" s="65">
        <f t="shared" si="40"/>
        <v>0</v>
      </c>
      <c r="V343" s="59">
        <f t="shared" si="41"/>
        <v>0</v>
      </c>
    </row>
    <row r="344" spans="2:22" ht="13.5" customHeight="1">
      <c r="B344" s="63">
        <f t="shared" si="21"/>
        <v>318</v>
      </c>
      <c r="C344" s="70">
        <f t="shared" si="22"/>
        <v>0</v>
      </c>
      <c r="D344" s="71">
        <f t="shared" si="23"/>
        <v>0</v>
      </c>
      <c r="E344" s="70">
        <f t="shared" si="24"/>
        <v>0</v>
      </c>
      <c r="F344" s="71">
        <f t="shared" si="25"/>
        <v>0</v>
      </c>
      <c r="G344" s="70">
        <f t="shared" si="26"/>
        <v>0</v>
      </c>
      <c r="H344" s="71">
        <f t="shared" si="27"/>
        <v>0</v>
      </c>
      <c r="I344" s="70">
        <f t="shared" si="28"/>
        <v>0</v>
      </c>
      <c r="J344" s="71">
        <f t="shared" si="29"/>
        <v>0</v>
      </c>
      <c r="K344" s="70">
        <f t="shared" si="30"/>
        <v>0</v>
      </c>
      <c r="L344" s="71">
        <f t="shared" si="31"/>
        <v>0</v>
      </c>
      <c r="M344" s="68">
        <f t="shared" si="32"/>
        <v>0</v>
      </c>
      <c r="N344" s="71">
        <f t="shared" si="33"/>
        <v>0</v>
      </c>
      <c r="O344" s="68">
        <f t="shared" si="34"/>
        <v>0</v>
      </c>
      <c r="P344" s="71">
        <f t="shared" si="35"/>
        <v>0</v>
      </c>
      <c r="Q344" s="68">
        <f t="shared" si="36"/>
        <v>0</v>
      </c>
      <c r="R344" s="71">
        <f t="shared" si="37"/>
        <v>0</v>
      </c>
      <c r="S344" s="68">
        <f t="shared" si="38"/>
        <v>0</v>
      </c>
      <c r="T344" s="71">
        <f t="shared" si="39"/>
        <v>0</v>
      </c>
      <c r="U344" s="65">
        <f t="shared" si="40"/>
        <v>0</v>
      </c>
      <c r="V344" s="59">
        <f t="shared" si="41"/>
        <v>0</v>
      </c>
    </row>
    <row r="345" spans="2:22" ht="13.5" customHeight="1">
      <c r="B345" s="63">
        <f t="shared" si="21"/>
        <v>319</v>
      </c>
      <c r="C345" s="70">
        <f t="shared" si="22"/>
        <v>0</v>
      </c>
      <c r="D345" s="71">
        <f t="shared" si="23"/>
        <v>0</v>
      </c>
      <c r="E345" s="70">
        <f t="shared" si="24"/>
        <v>0</v>
      </c>
      <c r="F345" s="71">
        <f t="shared" si="25"/>
        <v>0</v>
      </c>
      <c r="G345" s="70">
        <f t="shared" si="26"/>
        <v>0</v>
      </c>
      <c r="H345" s="71">
        <f t="shared" si="27"/>
        <v>0</v>
      </c>
      <c r="I345" s="70">
        <f t="shared" si="28"/>
        <v>0</v>
      </c>
      <c r="J345" s="71">
        <f t="shared" si="29"/>
        <v>0</v>
      </c>
      <c r="K345" s="70">
        <f t="shared" si="30"/>
        <v>0</v>
      </c>
      <c r="L345" s="71">
        <f t="shared" si="31"/>
        <v>0</v>
      </c>
      <c r="M345" s="68">
        <f t="shared" si="32"/>
        <v>0</v>
      </c>
      <c r="N345" s="71">
        <f t="shared" si="33"/>
        <v>0</v>
      </c>
      <c r="O345" s="68">
        <f t="shared" si="34"/>
        <v>0</v>
      </c>
      <c r="P345" s="71">
        <f t="shared" si="35"/>
        <v>0</v>
      </c>
      <c r="Q345" s="68">
        <f t="shared" si="36"/>
        <v>0</v>
      </c>
      <c r="R345" s="71">
        <f t="shared" si="37"/>
        <v>0</v>
      </c>
      <c r="S345" s="68">
        <f t="shared" si="38"/>
        <v>0</v>
      </c>
      <c r="T345" s="71">
        <f t="shared" si="39"/>
        <v>0</v>
      </c>
      <c r="U345" s="65">
        <f t="shared" si="40"/>
        <v>0</v>
      </c>
      <c r="V345" s="59">
        <f t="shared" si="41"/>
        <v>0</v>
      </c>
    </row>
    <row r="346" spans="2:22" ht="13.5" customHeight="1">
      <c r="B346" s="63">
        <f t="shared" si="21"/>
        <v>320</v>
      </c>
      <c r="C346" s="70">
        <f t="shared" si="22"/>
        <v>0</v>
      </c>
      <c r="D346" s="71">
        <f t="shared" si="23"/>
        <v>0</v>
      </c>
      <c r="E346" s="70">
        <f t="shared" si="24"/>
        <v>0</v>
      </c>
      <c r="F346" s="71">
        <f t="shared" si="25"/>
        <v>0</v>
      </c>
      <c r="G346" s="70">
        <f t="shared" si="26"/>
        <v>0</v>
      </c>
      <c r="H346" s="71">
        <f t="shared" si="27"/>
        <v>0</v>
      </c>
      <c r="I346" s="70">
        <f t="shared" si="28"/>
        <v>0</v>
      </c>
      <c r="J346" s="71">
        <f t="shared" si="29"/>
        <v>0</v>
      </c>
      <c r="K346" s="70">
        <f t="shared" si="30"/>
        <v>0</v>
      </c>
      <c r="L346" s="71">
        <f t="shared" si="31"/>
        <v>0</v>
      </c>
      <c r="M346" s="68">
        <f t="shared" si="32"/>
        <v>0</v>
      </c>
      <c r="N346" s="71">
        <f t="shared" si="33"/>
        <v>0</v>
      </c>
      <c r="O346" s="68">
        <f t="shared" si="34"/>
        <v>0</v>
      </c>
      <c r="P346" s="71">
        <f t="shared" si="35"/>
        <v>0</v>
      </c>
      <c r="Q346" s="68">
        <f t="shared" si="36"/>
        <v>0</v>
      </c>
      <c r="R346" s="71">
        <f t="shared" si="37"/>
        <v>0</v>
      </c>
      <c r="S346" s="68">
        <f t="shared" si="38"/>
        <v>0</v>
      </c>
      <c r="T346" s="71">
        <f t="shared" si="39"/>
        <v>0</v>
      </c>
      <c r="U346" s="65">
        <f t="shared" si="40"/>
        <v>0</v>
      </c>
      <c r="V346" s="59">
        <f t="shared" si="41"/>
        <v>0</v>
      </c>
    </row>
    <row r="347" spans="2:22" ht="13.5" customHeight="1">
      <c r="B347" s="63">
        <f t="shared" si="21"/>
        <v>321</v>
      </c>
      <c r="C347" s="70">
        <f t="shared" si="22"/>
        <v>0</v>
      </c>
      <c r="D347" s="71">
        <f t="shared" si="23"/>
        <v>0</v>
      </c>
      <c r="E347" s="70">
        <f t="shared" si="24"/>
        <v>0</v>
      </c>
      <c r="F347" s="71">
        <f t="shared" si="25"/>
        <v>0</v>
      </c>
      <c r="G347" s="70">
        <f t="shared" si="26"/>
        <v>0</v>
      </c>
      <c r="H347" s="71">
        <f t="shared" si="27"/>
        <v>0</v>
      </c>
      <c r="I347" s="70">
        <f t="shared" si="28"/>
        <v>0</v>
      </c>
      <c r="J347" s="71">
        <f t="shared" si="29"/>
        <v>0</v>
      </c>
      <c r="K347" s="70">
        <f t="shared" si="30"/>
        <v>0</v>
      </c>
      <c r="L347" s="71">
        <f t="shared" si="31"/>
        <v>0</v>
      </c>
      <c r="M347" s="68">
        <f t="shared" si="32"/>
        <v>0</v>
      </c>
      <c r="N347" s="71">
        <f t="shared" si="33"/>
        <v>0</v>
      </c>
      <c r="O347" s="68">
        <f t="shared" si="34"/>
        <v>0</v>
      </c>
      <c r="P347" s="71">
        <f t="shared" si="35"/>
        <v>0</v>
      </c>
      <c r="Q347" s="68">
        <f t="shared" si="36"/>
        <v>0</v>
      </c>
      <c r="R347" s="71">
        <f t="shared" si="37"/>
        <v>0</v>
      </c>
      <c r="S347" s="68">
        <f t="shared" si="38"/>
        <v>0</v>
      </c>
      <c r="T347" s="71">
        <f t="shared" si="39"/>
        <v>0</v>
      </c>
      <c r="U347" s="65">
        <f t="shared" si="40"/>
        <v>0</v>
      </c>
      <c r="V347" s="59">
        <f t="shared" si="41"/>
        <v>0</v>
      </c>
    </row>
    <row r="348" spans="2:22" ht="13.5" customHeight="1">
      <c r="B348" s="63">
        <f t="shared" si="21"/>
        <v>322</v>
      </c>
      <c r="C348" s="70">
        <f t="shared" si="22"/>
        <v>0</v>
      </c>
      <c r="D348" s="71">
        <f t="shared" si="23"/>
        <v>0</v>
      </c>
      <c r="E348" s="70">
        <f t="shared" si="24"/>
        <v>0</v>
      </c>
      <c r="F348" s="71">
        <f t="shared" si="25"/>
        <v>0</v>
      </c>
      <c r="G348" s="70">
        <f t="shared" si="26"/>
        <v>0</v>
      </c>
      <c r="H348" s="71">
        <f t="shared" si="27"/>
        <v>0</v>
      </c>
      <c r="I348" s="70">
        <f t="shared" si="28"/>
        <v>0</v>
      </c>
      <c r="J348" s="71">
        <f t="shared" si="29"/>
        <v>0</v>
      </c>
      <c r="K348" s="70">
        <f t="shared" si="30"/>
        <v>0</v>
      </c>
      <c r="L348" s="71">
        <f t="shared" si="31"/>
        <v>0</v>
      </c>
      <c r="M348" s="68">
        <f t="shared" si="32"/>
        <v>0</v>
      </c>
      <c r="N348" s="71">
        <f t="shared" si="33"/>
        <v>0</v>
      </c>
      <c r="O348" s="68">
        <f t="shared" si="34"/>
        <v>0</v>
      </c>
      <c r="P348" s="71">
        <f t="shared" si="35"/>
        <v>0</v>
      </c>
      <c r="Q348" s="68">
        <f t="shared" si="36"/>
        <v>0</v>
      </c>
      <c r="R348" s="71">
        <f t="shared" si="37"/>
        <v>0</v>
      </c>
      <c r="S348" s="68">
        <f t="shared" si="38"/>
        <v>0</v>
      </c>
      <c r="T348" s="71">
        <f t="shared" si="39"/>
        <v>0</v>
      </c>
      <c r="U348" s="65">
        <f t="shared" si="40"/>
        <v>0</v>
      </c>
      <c r="V348" s="59">
        <f t="shared" si="41"/>
        <v>0</v>
      </c>
    </row>
    <row r="349" spans="2:22" ht="13.5" customHeight="1">
      <c r="B349" s="63">
        <f t="shared" si="21"/>
        <v>323</v>
      </c>
      <c r="C349" s="70">
        <f t="shared" si="22"/>
        <v>0</v>
      </c>
      <c r="D349" s="71">
        <f t="shared" si="23"/>
        <v>0</v>
      </c>
      <c r="E349" s="70">
        <f t="shared" si="24"/>
        <v>0</v>
      </c>
      <c r="F349" s="71">
        <f t="shared" si="25"/>
        <v>0</v>
      </c>
      <c r="G349" s="70">
        <f t="shared" si="26"/>
        <v>0</v>
      </c>
      <c r="H349" s="71">
        <f t="shared" si="27"/>
        <v>0</v>
      </c>
      <c r="I349" s="70">
        <f t="shared" si="28"/>
        <v>0</v>
      </c>
      <c r="J349" s="71">
        <f t="shared" si="29"/>
        <v>0</v>
      </c>
      <c r="K349" s="70">
        <f t="shared" si="30"/>
        <v>0</v>
      </c>
      <c r="L349" s="71">
        <f t="shared" si="31"/>
        <v>0</v>
      </c>
      <c r="M349" s="68">
        <f t="shared" si="32"/>
        <v>0</v>
      </c>
      <c r="N349" s="71">
        <f t="shared" si="33"/>
        <v>0</v>
      </c>
      <c r="O349" s="68">
        <f t="shared" si="34"/>
        <v>0</v>
      </c>
      <c r="P349" s="71">
        <f t="shared" si="35"/>
        <v>0</v>
      </c>
      <c r="Q349" s="68">
        <f t="shared" si="36"/>
        <v>0</v>
      </c>
      <c r="R349" s="71">
        <f t="shared" si="37"/>
        <v>0</v>
      </c>
      <c r="S349" s="68">
        <f t="shared" si="38"/>
        <v>0</v>
      </c>
      <c r="T349" s="71">
        <f t="shared" si="39"/>
        <v>0</v>
      </c>
      <c r="U349" s="65">
        <f t="shared" si="40"/>
        <v>0</v>
      </c>
      <c r="V349" s="59">
        <f t="shared" si="41"/>
        <v>0</v>
      </c>
    </row>
    <row r="350" spans="2:22" ht="13.5" customHeight="1">
      <c r="B350" s="63">
        <f t="shared" si="21"/>
        <v>324</v>
      </c>
      <c r="C350" s="70">
        <f t="shared" si="22"/>
        <v>0</v>
      </c>
      <c r="D350" s="71">
        <f t="shared" si="23"/>
        <v>0</v>
      </c>
      <c r="E350" s="70">
        <f t="shared" si="24"/>
        <v>0</v>
      </c>
      <c r="F350" s="71">
        <f t="shared" si="25"/>
        <v>0</v>
      </c>
      <c r="G350" s="70">
        <f t="shared" si="26"/>
        <v>0</v>
      </c>
      <c r="H350" s="71">
        <f t="shared" si="27"/>
        <v>0</v>
      </c>
      <c r="I350" s="70">
        <f t="shared" si="28"/>
        <v>0</v>
      </c>
      <c r="J350" s="71">
        <f t="shared" si="29"/>
        <v>0</v>
      </c>
      <c r="K350" s="70">
        <f t="shared" si="30"/>
        <v>0</v>
      </c>
      <c r="L350" s="71">
        <f t="shared" si="31"/>
        <v>0</v>
      </c>
      <c r="M350" s="68">
        <f t="shared" si="32"/>
        <v>0</v>
      </c>
      <c r="N350" s="71">
        <f t="shared" si="33"/>
        <v>0</v>
      </c>
      <c r="O350" s="68">
        <f t="shared" si="34"/>
        <v>0</v>
      </c>
      <c r="P350" s="71">
        <f t="shared" si="35"/>
        <v>0</v>
      </c>
      <c r="Q350" s="68">
        <f t="shared" si="36"/>
        <v>0</v>
      </c>
      <c r="R350" s="71">
        <f t="shared" si="37"/>
        <v>0</v>
      </c>
      <c r="S350" s="68">
        <f t="shared" si="38"/>
        <v>0</v>
      </c>
      <c r="T350" s="71">
        <f t="shared" si="39"/>
        <v>0</v>
      </c>
      <c r="U350" s="65">
        <f t="shared" si="40"/>
        <v>0</v>
      </c>
      <c r="V350" s="59">
        <f t="shared" si="41"/>
        <v>0</v>
      </c>
    </row>
    <row r="351" spans="2:22" ht="13.5" customHeight="1">
      <c r="B351" s="63">
        <f t="shared" si="21"/>
        <v>325</v>
      </c>
      <c r="C351" s="70">
        <f t="shared" si="22"/>
        <v>0</v>
      </c>
      <c r="D351" s="71">
        <f t="shared" si="23"/>
        <v>0</v>
      </c>
      <c r="E351" s="70">
        <f t="shared" si="24"/>
        <v>0</v>
      </c>
      <c r="F351" s="71">
        <f t="shared" si="25"/>
        <v>0</v>
      </c>
      <c r="G351" s="70">
        <f t="shared" si="26"/>
        <v>0</v>
      </c>
      <c r="H351" s="71">
        <f t="shared" si="27"/>
        <v>0</v>
      </c>
      <c r="I351" s="70">
        <f t="shared" si="28"/>
        <v>0</v>
      </c>
      <c r="J351" s="71">
        <f t="shared" si="29"/>
        <v>0</v>
      </c>
      <c r="K351" s="70">
        <f t="shared" si="30"/>
        <v>0</v>
      </c>
      <c r="L351" s="71">
        <f t="shared" si="31"/>
        <v>0</v>
      </c>
      <c r="M351" s="68">
        <f t="shared" si="32"/>
        <v>0</v>
      </c>
      <c r="N351" s="71">
        <f t="shared" si="33"/>
        <v>0</v>
      </c>
      <c r="O351" s="68">
        <f t="shared" si="34"/>
        <v>0</v>
      </c>
      <c r="P351" s="71">
        <f t="shared" si="35"/>
        <v>0</v>
      </c>
      <c r="Q351" s="68">
        <f t="shared" si="36"/>
        <v>0</v>
      </c>
      <c r="R351" s="71">
        <f t="shared" si="37"/>
        <v>0</v>
      </c>
      <c r="S351" s="68">
        <f t="shared" si="38"/>
        <v>0</v>
      </c>
      <c r="T351" s="71">
        <f t="shared" si="39"/>
        <v>0</v>
      </c>
      <c r="U351" s="65">
        <f t="shared" si="40"/>
        <v>0</v>
      </c>
      <c r="V351" s="59">
        <f t="shared" si="41"/>
        <v>0</v>
      </c>
    </row>
    <row r="352" spans="2:22" ht="13.5" customHeight="1">
      <c r="B352" s="63">
        <f t="shared" si="21"/>
        <v>326</v>
      </c>
      <c r="C352" s="70">
        <f t="shared" si="22"/>
        <v>0</v>
      </c>
      <c r="D352" s="71">
        <f t="shared" si="23"/>
        <v>0</v>
      </c>
      <c r="E352" s="70">
        <f t="shared" si="24"/>
        <v>0</v>
      </c>
      <c r="F352" s="71">
        <f t="shared" si="25"/>
        <v>0</v>
      </c>
      <c r="G352" s="70">
        <f t="shared" si="26"/>
        <v>0</v>
      </c>
      <c r="H352" s="71">
        <f t="shared" si="27"/>
        <v>0</v>
      </c>
      <c r="I352" s="70">
        <f t="shared" si="28"/>
        <v>0</v>
      </c>
      <c r="J352" s="71">
        <f t="shared" si="29"/>
        <v>0</v>
      </c>
      <c r="K352" s="70">
        <f t="shared" si="30"/>
        <v>0</v>
      </c>
      <c r="L352" s="71">
        <f t="shared" si="31"/>
        <v>0</v>
      </c>
      <c r="M352" s="68">
        <f t="shared" si="32"/>
        <v>0</v>
      </c>
      <c r="N352" s="71">
        <f t="shared" si="33"/>
        <v>0</v>
      </c>
      <c r="O352" s="68">
        <f t="shared" si="34"/>
        <v>0</v>
      </c>
      <c r="P352" s="71">
        <f t="shared" si="35"/>
        <v>0</v>
      </c>
      <c r="Q352" s="68">
        <f t="shared" si="36"/>
        <v>0</v>
      </c>
      <c r="R352" s="71">
        <f t="shared" si="37"/>
        <v>0</v>
      </c>
      <c r="S352" s="68">
        <f t="shared" si="38"/>
        <v>0</v>
      </c>
      <c r="T352" s="71">
        <f t="shared" si="39"/>
        <v>0</v>
      </c>
      <c r="U352" s="65">
        <f t="shared" si="40"/>
        <v>0</v>
      </c>
      <c r="V352" s="59">
        <f t="shared" si="41"/>
        <v>0</v>
      </c>
    </row>
    <row r="353" spans="2:22" ht="13.5" customHeight="1">
      <c r="B353" s="63">
        <f t="shared" si="21"/>
        <v>327</v>
      </c>
      <c r="C353" s="70">
        <f t="shared" si="22"/>
        <v>0</v>
      </c>
      <c r="D353" s="71">
        <f t="shared" si="23"/>
        <v>0</v>
      </c>
      <c r="E353" s="70">
        <f t="shared" si="24"/>
        <v>0</v>
      </c>
      <c r="F353" s="71">
        <f t="shared" si="25"/>
        <v>0</v>
      </c>
      <c r="G353" s="70">
        <f t="shared" si="26"/>
        <v>0</v>
      </c>
      <c r="H353" s="71">
        <f t="shared" si="27"/>
        <v>0</v>
      </c>
      <c r="I353" s="70">
        <f t="shared" si="28"/>
        <v>0</v>
      </c>
      <c r="J353" s="71">
        <f t="shared" si="29"/>
        <v>0</v>
      </c>
      <c r="K353" s="70">
        <f t="shared" si="30"/>
        <v>0</v>
      </c>
      <c r="L353" s="71">
        <f t="shared" si="31"/>
        <v>0</v>
      </c>
      <c r="M353" s="68">
        <f t="shared" si="32"/>
        <v>0</v>
      </c>
      <c r="N353" s="71">
        <f t="shared" si="33"/>
        <v>0</v>
      </c>
      <c r="O353" s="68">
        <f t="shared" si="34"/>
        <v>0</v>
      </c>
      <c r="P353" s="71">
        <f t="shared" si="35"/>
        <v>0</v>
      </c>
      <c r="Q353" s="68">
        <f t="shared" si="36"/>
        <v>0</v>
      </c>
      <c r="R353" s="71">
        <f t="shared" si="37"/>
        <v>0</v>
      </c>
      <c r="S353" s="68">
        <f t="shared" si="38"/>
        <v>0</v>
      </c>
      <c r="T353" s="71">
        <f t="shared" si="39"/>
        <v>0</v>
      </c>
      <c r="U353" s="65">
        <f t="shared" si="40"/>
        <v>0</v>
      </c>
      <c r="V353" s="59">
        <f t="shared" si="41"/>
        <v>0</v>
      </c>
    </row>
    <row r="354" spans="2:22" ht="13.5" customHeight="1">
      <c r="B354" s="63">
        <f t="shared" si="21"/>
        <v>328</v>
      </c>
      <c r="C354" s="70">
        <f t="shared" si="22"/>
        <v>0</v>
      </c>
      <c r="D354" s="71">
        <f t="shared" si="23"/>
        <v>0</v>
      </c>
      <c r="E354" s="70">
        <f t="shared" si="24"/>
        <v>0</v>
      </c>
      <c r="F354" s="71">
        <f t="shared" si="25"/>
        <v>0</v>
      </c>
      <c r="G354" s="70">
        <f t="shared" si="26"/>
        <v>0</v>
      </c>
      <c r="H354" s="71">
        <f t="shared" si="27"/>
        <v>0</v>
      </c>
      <c r="I354" s="70">
        <f t="shared" si="28"/>
        <v>0</v>
      </c>
      <c r="J354" s="71">
        <f t="shared" si="29"/>
        <v>0</v>
      </c>
      <c r="K354" s="70">
        <f t="shared" si="30"/>
        <v>0</v>
      </c>
      <c r="L354" s="71">
        <f t="shared" si="31"/>
        <v>0</v>
      </c>
      <c r="M354" s="68">
        <f t="shared" si="32"/>
        <v>0</v>
      </c>
      <c r="N354" s="71">
        <f t="shared" si="33"/>
        <v>0</v>
      </c>
      <c r="O354" s="68">
        <f t="shared" si="34"/>
        <v>0</v>
      </c>
      <c r="P354" s="71">
        <f t="shared" si="35"/>
        <v>0</v>
      </c>
      <c r="Q354" s="68">
        <f t="shared" si="36"/>
        <v>0</v>
      </c>
      <c r="R354" s="71">
        <f t="shared" si="37"/>
        <v>0</v>
      </c>
      <c r="S354" s="68">
        <f t="shared" si="38"/>
        <v>0</v>
      </c>
      <c r="T354" s="71">
        <f t="shared" si="39"/>
        <v>0</v>
      </c>
      <c r="U354" s="65">
        <f t="shared" si="40"/>
        <v>0</v>
      </c>
      <c r="V354" s="59">
        <f t="shared" si="41"/>
        <v>0</v>
      </c>
    </row>
    <row r="355" spans="2:22" ht="13.5" customHeight="1">
      <c r="B355" s="63">
        <f t="shared" si="21"/>
        <v>329</v>
      </c>
      <c r="C355" s="70">
        <f t="shared" si="22"/>
        <v>0</v>
      </c>
      <c r="D355" s="71">
        <f t="shared" si="23"/>
        <v>0</v>
      </c>
      <c r="E355" s="70">
        <f t="shared" si="24"/>
        <v>0</v>
      </c>
      <c r="F355" s="71">
        <f t="shared" si="25"/>
        <v>0</v>
      </c>
      <c r="G355" s="70">
        <f t="shared" si="26"/>
        <v>0</v>
      </c>
      <c r="H355" s="71">
        <f t="shared" si="27"/>
        <v>0</v>
      </c>
      <c r="I355" s="70">
        <f t="shared" si="28"/>
        <v>0</v>
      </c>
      <c r="J355" s="71">
        <f t="shared" si="29"/>
        <v>0</v>
      </c>
      <c r="K355" s="70">
        <f t="shared" si="30"/>
        <v>0</v>
      </c>
      <c r="L355" s="71">
        <f t="shared" si="31"/>
        <v>0</v>
      </c>
      <c r="M355" s="68">
        <f t="shared" si="32"/>
        <v>0</v>
      </c>
      <c r="N355" s="71">
        <f t="shared" si="33"/>
        <v>0</v>
      </c>
      <c r="O355" s="68">
        <f t="shared" si="34"/>
        <v>0</v>
      </c>
      <c r="P355" s="71">
        <f t="shared" si="35"/>
        <v>0</v>
      </c>
      <c r="Q355" s="68">
        <f t="shared" si="36"/>
        <v>0</v>
      </c>
      <c r="R355" s="71">
        <f t="shared" si="37"/>
        <v>0</v>
      </c>
      <c r="S355" s="68">
        <f t="shared" si="38"/>
        <v>0</v>
      </c>
      <c r="T355" s="71">
        <f t="shared" si="39"/>
        <v>0</v>
      </c>
      <c r="U355" s="65">
        <f t="shared" si="40"/>
        <v>0</v>
      </c>
      <c r="V355" s="59">
        <f t="shared" si="41"/>
        <v>0</v>
      </c>
    </row>
    <row r="356" spans="2:22" ht="13.5" customHeight="1">
      <c r="B356" s="63">
        <f t="shared" si="21"/>
        <v>330</v>
      </c>
      <c r="C356" s="70">
        <f t="shared" si="22"/>
        <v>0</v>
      </c>
      <c r="D356" s="71">
        <f t="shared" si="23"/>
        <v>0</v>
      </c>
      <c r="E356" s="70">
        <f t="shared" si="24"/>
        <v>0</v>
      </c>
      <c r="F356" s="71">
        <f t="shared" si="25"/>
        <v>0</v>
      </c>
      <c r="G356" s="70">
        <f t="shared" si="26"/>
        <v>0</v>
      </c>
      <c r="H356" s="71">
        <f t="shared" si="27"/>
        <v>0</v>
      </c>
      <c r="I356" s="70">
        <f t="shared" si="28"/>
        <v>0</v>
      </c>
      <c r="J356" s="71">
        <f t="shared" si="29"/>
        <v>0</v>
      </c>
      <c r="K356" s="70">
        <f t="shared" si="30"/>
        <v>0</v>
      </c>
      <c r="L356" s="71">
        <f t="shared" si="31"/>
        <v>0</v>
      </c>
      <c r="M356" s="68">
        <f t="shared" si="32"/>
        <v>0</v>
      </c>
      <c r="N356" s="71">
        <f t="shared" si="33"/>
        <v>0</v>
      </c>
      <c r="O356" s="68">
        <f t="shared" si="34"/>
        <v>0</v>
      </c>
      <c r="P356" s="71">
        <f t="shared" si="35"/>
        <v>0</v>
      </c>
      <c r="Q356" s="68">
        <f t="shared" si="36"/>
        <v>0</v>
      </c>
      <c r="R356" s="71">
        <f t="shared" si="37"/>
        <v>0</v>
      </c>
      <c r="S356" s="68">
        <f t="shared" si="38"/>
        <v>0</v>
      </c>
      <c r="T356" s="71">
        <f t="shared" si="39"/>
        <v>0</v>
      </c>
      <c r="U356" s="65">
        <f t="shared" si="40"/>
        <v>0</v>
      </c>
      <c r="V356" s="59">
        <f t="shared" si="41"/>
        <v>0</v>
      </c>
    </row>
    <row r="357" spans="2:22" ht="13.5" customHeight="1">
      <c r="B357" s="63">
        <f t="shared" si="21"/>
        <v>331</v>
      </c>
      <c r="C357" s="70">
        <f t="shared" si="22"/>
        <v>0</v>
      </c>
      <c r="D357" s="71">
        <f t="shared" si="23"/>
        <v>0</v>
      </c>
      <c r="E357" s="70">
        <f t="shared" si="24"/>
        <v>0</v>
      </c>
      <c r="F357" s="71">
        <f t="shared" si="25"/>
        <v>0</v>
      </c>
      <c r="G357" s="70">
        <f t="shared" si="26"/>
        <v>0</v>
      </c>
      <c r="H357" s="71">
        <f t="shared" si="27"/>
        <v>0</v>
      </c>
      <c r="I357" s="70">
        <f t="shared" si="28"/>
        <v>0</v>
      </c>
      <c r="J357" s="71">
        <f t="shared" si="29"/>
        <v>0</v>
      </c>
      <c r="K357" s="70">
        <f t="shared" si="30"/>
        <v>0</v>
      </c>
      <c r="L357" s="71">
        <f t="shared" si="31"/>
        <v>0</v>
      </c>
      <c r="M357" s="68">
        <f t="shared" si="32"/>
        <v>0</v>
      </c>
      <c r="N357" s="71">
        <f t="shared" si="33"/>
        <v>0</v>
      </c>
      <c r="O357" s="68">
        <f t="shared" si="34"/>
        <v>0</v>
      </c>
      <c r="P357" s="71">
        <f t="shared" si="35"/>
        <v>0</v>
      </c>
      <c r="Q357" s="68">
        <f t="shared" si="36"/>
        <v>0</v>
      </c>
      <c r="R357" s="71">
        <f t="shared" si="37"/>
        <v>0</v>
      </c>
      <c r="S357" s="68">
        <f t="shared" si="38"/>
        <v>0</v>
      </c>
      <c r="T357" s="71">
        <f t="shared" si="39"/>
        <v>0</v>
      </c>
      <c r="U357" s="65">
        <f t="shared" si="40"/>
        <v>0</v>
      </c>
      <c r="V357" s="59">
        <f t="shared" si="41"/>
        <v>0</v>
      </c>
    </row>
    <row r="358" spans="2:22" ht="13.5" customHeight="1">
      <c r="B358" s="63">
        <f t="shared" si="21"/>
        <v>332</v>
      </c>
      <c r="C358" s="70">
        <f t="shared" si="22"/>
        <v>0</v>
      </c>
      <c r="D358" s="71">
        <f t="shared" si="23"/>
        <v>0</v>
      </c>
      <c r="E358" s="70">
        <f t="shared" si="24"/>
        <v>0</v>
      </c>
      <c r="F358" s="71">
        <f t="shared" si="25"/>
        <v>0</v>
      </c>
      <c r="G358" s="70">
        <f t="shared" si="26"/>
        <v>0</v>
      </c>
      <c r="H358" s="71">
        <f t="shared" si="27"/>
        <v>0</v>
      </c>
      <c r="I358" s="70">
        <f t="shared" si="28"/>
        <v>0</v>
      </c>
      <c r="J358" s="71">
        <f t="shared" si="29"/>
        <v>0</v>
      </c>
      <c r="K358" s="70">
        <f t="shared" si="30"/>
        <v>0</v>
      </c>
      <c r="L358" s="71">
        <f t="shared" si="31"/>
        <v>0</v>
      </c>
      <c r="M358" s="68">
        <f t="shared" si="32"/>
        <v>0</v>
      </c>
      <c r="N358" s="71">
        <f t="shared" si="33"/>
        <v>0</v>
      </c>
      <c r="O358" s="68">
        <f t="shared" si="34"/>
        <v>0</v>
      </c>
      <c r="P358" s="71">
        <f t="shared" si="35"/>
        <v>0</v>
      </c>
      <c r="Q358" s="68">
        <f t="shared" si="36"/>
        <v>0</v>
      </c>
      <c r="R358" s="71">
        <f t="shared" si="37"/>
        <v>0</v>
      </c>
      <c r="S358" s="68">
        <f t="shared" si="38"/>
        <v>0</v>
      </c>
      <c r="T358" s="71">
        <f t="shared" si="39"/>
        <v>0</v>
      </c>
      <c r="U358" s="65">
        <f t="shared" si="40"/>
        <v>0</v>
      </c>
      <c r="V358" s="59">
        <f t="shared" si="41"/>
        <v>0</v>
      </c>
    </row>
    <row r="359" spans="2:22" ht="13.5" customHeight="1">
      <c r="B359" s="63">
        <f t="shared" si="21"/>
        <v>333</v>
      </c>
      <c r="C359" s="70">
        <f t="shared" si="22"/>
        <v>0</v>
      </c>
      <c r="D359" s="71">
        <f t="shared" si="23"/>
        <v>0</v>
      </c>
      <c r="E359" s="70">
        <f t="shared" si="24"/>
        <v>0</v>
      </c>
      <c r="F359" s="71">
        <f t="shared" si="25"/>
        <v>0</v>
      </c>
      <c r="G359" s="70">
        <f t="shared" si="26"/>
        <v>0</v>
      </c>
      <c r="H359" s="71">
        <f t="shared" si="27"/>
        <v>0</v>
      </c>
      <c r="I359" s="70">
        <f t="shared" si="28"/>
        <v>0</v>
      </c>
      <c r="J359" s="71">
        <f t="shared" si="29"/>
        <v>0</v>
      </c>
      <c r="K359" s="70">
        <f t="shared" si="30"/>
        <v>0</v>
      </c>
      <c r="L359" s="71">
        <f t="shared" si="31"/>
        <v>0</v>
      </c>
      <c r="M359" s="68">
        <f t="shared" si="32"/>
        <v>0</v>
      </c>
      <c r="N359" s="71">
        <f t="shared" si="33"/>
        <v>0</v>
      </c>
      <c r="O359" s="68">
        <f t="shared" si="34"/>
        <v>0</v>
      </c>
      <c r="P359" s="71">
        <f t="shared" si="35"/>
        <v>0</v>
      </c>
      <c r="Q359" s="68">
        <f t="shared" si="36"/>
        <v>0</v>
      </c>
      <c r="R359" s="71">
        <f t="shared" si="37"/>
        <v>0</v>
      </c>
      <c r="S359" s="68">
        <f t="shared" si="38"/>
        <v>0</v>
      </c>
      <c r="T359" s="71">
        <f t="shared" si="39"/>
        <v>0</v>
      </c>
      <c r="U359" s="65">
        <f t="shared" si="40"/>
        <v>0</v>
      </c>
      <c r="V359" s="59">
        <f t="shared" si="41"/>
        <v>0</v>
      </c>
    </row>
    <row r="360" spans="2:22" ht="13.5" customHeight="1">
      <c r="B360" s="63">
        <f t="shared" si="21"/>
        <v>334</v>
      </c>
      <c r="C360" s="70">
        <f t="shared" si="22"/>
        <v>0</v>
      </c>
      <c r="D360" s="71">
        <f t="shared" si="23"/>
        <v>0</v>
      </c>
      <c r="E360" s="70">
        <f t="shared" si="24"/>
        <v>0</v>
      </c>
      <c r="F360" s="71">
        <f t="shared" si="25"/>
        <v>0</v>
      </c>
      <c r="G360" s="70">
        <f t="shared" si="26"/>
        <v>0</v>
      </c>
      <c r="H360" s="71">
        <f t="shared" si="27"/>
        <v>0</v>
      </c>
      <c r="I360" s="70">
        <f t="shared" si="28"/>
        <v>0</v>
      </c>
      <c r="J360" s="71">
        <f t="shared" si="29"/>
        <v>0</v>
      </c>
      <c r="K360" s="70">
        <f t="shared" si="30"/>
        <v>0</v>
      </c>
      <c r="L360" s="71">
        <f t="shared" si="31"/>
        <v>0</v>
      </c>
      <c r="M360" s="68">
        <f t="shared" si="32"/>
        <v>0</v>
      </c>
      <c r="N360" s="71">
        <f t="shared" si="33"/>
        <v>0</v>
      </c>
      <c r="O360" s="68">
        <f t="shared" si="34"/>
        <v>0</v>
      </c>
      <c r="P360" s="71">
        <f t="shared" si="35"/>
        <v>0</v>
      </c>
      <c r="Q360" s="68">
        <f t="shared" si="36"/>
        <v>0</v>
      </c>
      <c r="R360" s="71">
        <f t="shared" si="37"/>
        <v>0</v>
      </c>
      <c r="S360" s="68">
        <f t="shared" si="38"/>
        <v>0</v>
      </c>
      <c r="T360" s="71">
        <f t="shared" si="39"/>
        <v>0</v>
      </c>
      <c r="U360" s="65">
        <f t="shared" si="40"/>
        <v>0</v>
      </c>
      <c r="V360" s="59">
        <f t="shared" si="41"/>
        <v>0</v>
      </c>
    </row>
    <row r="361" spans="2:22" ht="13.5" customHeight="1">
      <c r="B361" s="63">
        <f t="shared" si="21"/>
        <v>335</v>
      </c>
      <c r="C361" s="70">
        <f t="shared" si="22"/>
        <v>0</v>
      </c>
      <c r="D361" s="71">
        <f t="shared" si="23"/>
        <v>0</v>
      </c>
      <c r="E361" s="70">
        <f t="shared" si="24"/>
        <v>0</v>
      </c>
      <c r="F361" s="71">
        <f t="shared" si="25"/>
        <v>0</v>
      </c>
      <c r="G361" s="70">
        <f t="shared" si="26"/>
        <v>0</v>
      </c>
      <c r="H361" s="71">
        <f t="shared" si="27"/>
        <v>0</v>
      </c>
      <c r="I361" s="70">
        <f t="shared" si="28"/>
        <v>0</v>
      </c>
      <c r="J361" s="71">
        <f t="shared" si="29"/>
        <v>0</v>
      </c>
      <c r="K361" s="70">
        <f t="shared" si="30"/>
        <v>0</v>
      </c>
      <c r="L361" s="71">
        <f t="shared" si="31"/>
        <v>0</v>
      </c>
      <c r="M361" s="68">
        <f t="shared" si="32"/>
        <v>0</v>
      </c>
      <c r="N361" s="71">
        <f t="shared" si="33"/>
        <v>0</v>
      </c>
      <c r="O361" s="68">
        <f t="shared" si="34"/>
        <v>0</v>
      </c>
      <c r="P361" s="71">
        <f t="shared" si="35"/>
        <v>0</v>
      </c>
      <c r="Q361" s="68">
        <f t="shared" si="36"/>
        <v>0</v>
      </c>
      <c r="R361" s="71">
        <f t="shared" si="37"/>
        <v>0</v>
      </c>
      <c r="S361" s="68">
        <f t="shared" si="38"/>
        <v>0</v>
      </c>
      <c r="T361" s="71">
        <f t="shared" si="39"/>
        <v>0</v>
      </c>
      <c r="U361" s="65">
        <f t="shared" si="40"/>
        <v>0</v>
      </c>
      <c r="V361" s="59">
        <f t="shared" si="41"/>
        <v>0</v>
      </c>
    </row>
    <row r="362" spans="2:22" ht="13.5" customHeight="1">
      <c r="B362" s="63">
        <f t="shared" si="21"/>
        <v>336</v>
      </c>
      <c r="C362" s="70">
        <f t="shared" si="22"/>
        <v>0</v>
      </c>
      <c r="D362" s="71">
        <f t="shared" si="23"/>
        <v>0</v>
      </c>
      <c r="E362" s="70">
        <f t="shared" si="24"/>
        <v>0</v>
      </c>
      <c r="F362" s="71">
        <f t="shared" si="25"/>
        <v>0</v>
      </c>
      <c r="G362" s="70">
        <f t="shared" si="26"/>
        <v>0</v>
      </c>
      <c r="H362" s="71">
        <f t="shared" si="27"/>
        <v>0</v>
      </c>
      <c r="I362" s="70">
        <f t="shared" si="28"/>
        <v>0</v>
      </c>
      <c r="J362" s="71">
        <f t="shared" si="29"/>
        <v>0</v>
      </c>
      <c r="K362" s="70">
        <f t="shared" si="30"/>
        <v>0</v>
      </c>
      <c r="L362" s="71">
        <f t="shared" si="31"/>
        <v>0</v>
      </c>
      <c r="M362" s="68">
        <f t="shared" si="32"/>
        <v>0</v>
      </c>
      <c r="N362" s="71">
        <f t="shared" si="33"/>
        <v>0</v>
      </c>
      <c r="O362" s="68">
        <f t="shared" si="34"/>
        <v>0</v>
      </c>
      <c r="P362" s="71">
        <f t="shared" si="35"/>
        <v>0</v>
      </c>
      <c r="Q362" s="68">
        <f t="shared" si="36"/>
        <v>0</v>
      </c>
      <c r="R362" s="71">
        <f t="shared" si="37"/>
        <v>0</v>
      </c>
      <c r="S362" s="68">
        <f t="shared" si="38"/>
        <v>0</v>
      </c>
      <c r="T362" s="71">
        <f t="shared" si="39"/>
        <v>0</v>
      </c>
      <c r="U362" s="65">
        <f t="shared" si="40"/>
        <v>0</v>
      </c>
      <c r="V362" s="59">
        <f t="shared" si="41"/>
        <v>0</v>
      </c>
    </row>
    <row r="363" spans="2:22" ht="13.5" customHeight="1">
      <c r="B363" s="63">
        <f t="shared" si="21"/>
        <v>337</v>
      </c>
      <c r="C363" s="70">
        <f t="shared" si="22"/>
        <v>0</v>
      </c>
      <c r="D363" s="71">
        <f t="shared" si="23"/>
        <v>0</v>
      </c>
      <c r="E363" s="70">
        <f t="shared" si="24"/>
        <v>0</v>
      </c>
      <c r="F363" s="71">
        <f t="shared" si="25"/>
        <v>0</v>
      </c>
      <c r="G363" s="70">
        <f t="shared" si="26"/>
        <v>0</v>
      </c>
      <c r="H363" s="71">
        <f t="shared" si="27"/>
        <v>0</v>
      </c>
      <c r="I363" s="70">
        <f t="shared" si="28"/>
        <v>0</v>
      </c>
      <c r="J363" s="71">
        <f t="shared" si="29"/>
        <v>0</v>
      </c>
      <c r="K363" s="70">
        <f t="shared" si="30"/>
        <v>0</v>
      </c>
      <c r="L363" s="71">
        <f t="shared" si="31"/>
        <v>0</v>
      </c>
      <c r="M363" s="68">
        <f t="shared" si="32"/>
        <v>0</v>
      </c>
      <c r="N363" s="71">
        <f t="shared" si="33"/>
        <v>0</v>
      </c>
      <c r="O363" s="68">
        <f t="shared" si="34"/>
        <v>0</v>
      </c>
      <c r="P363" s="71">
        <f t="shared" si="35"/>
        <v>0</v>
      </c>
      <c r="Q363" s="68">
        <f t="shared" si="36"/>
        <v>0</v>
      </c>
      <c r="R363" s="71">
        <f t="shared" si="37"/>
        <v>0</v>
      </c>
      <c r="S363" s="68">
        <f t="shared" si="38"/>
        <v>0</v>
      </c>
      <c r="T363" s="71">
        <f t="shared" si="39"/>
        <v>0</v>
      </c>
      <c r="U363" s="65">
        <f t="shared" si="40"/>
        <v>0</v>
      </c>
      <c r="V363" s="59">
        <f t="shared" si="41"/>
        <v>0</v>
      </c>
    </row>
    <row r="364" spans="2:22" ht="13.5" customHeight="1">
      <c r="B364" s="63">
        <f t="shared" si="21"/>
        <v>338</v>
      </c>
      <c r="C364" s="70">
        <f t="shared" si="22"/>
        <v>0</v>
      </c>
      <c r="D364" s="71">
        <f t="shared" si="23"/>
        <v>0</v>
      </c>
      <c r="E364" s="70">
        <f t="shared" si="24"/>
        <v>0</v>
      </c>
      <c r="F364" s="71">
        <f t="shared" si="25"/>
        <v>0</v>
      </c>
      <c r="G364" s="70">
        <f t="shared" si="26"/>
        <v>0</v>
      </c>
      <c r="H364" s="71">
        <f t="shared" si="27"/>
        <v>0</v>
      </c>
      <c r="I364" s="70">
        <f t="shared" si="28"/>
        <v>0</v>
      </c>
      <c r="J364" s="71">
        <f t="shared" si="29"/>
        <v>0</v>
      </c>
      <c r="K364" s="70">
        <f t="shared" si="30"/>
        <v>0</v>
      </c>
      <c r="L364" s="71">
        <f t="shared" si="31"/>
        <v>0</v>
      </c>
      <c r="M364" s="68">
        <f t="shared" si="32"/>
        <v>0</v>
      </c>
      <c r="N364" s="71">
        <f t="shared" si="33"/>
        <v>0</v>
      </c>
      <c r="O364" s="68">
        <f t="shared" si="34"/>
        <v>0</v>
      </c>
      <c r="P364" s="71">
        <f t="shared" si="35"/>
        <v>0</v>
      </c>
      <c r="Q364" s="68">
        <f t="shared" si="36"/>
        <v>0</v>
      </c>
      <c r="R364" s="71">
        <f t="shared" si="37"/>
        <v>0</v>
      </c>
      <c r="S364" s="68">
        <f t="shared" si="38"/>
        <v>0</v>
      </c>
      <c r="T364" s="71">
        <f t="shared" si="39"/>
        <v>0</v>
      </c>
      <c r="U364" s="65">
        <f t="shared" si="40"/>
        <v>0</v>
      </c>
      <c r="V364" s="59">
        <f t="shared" si="41"/>
        <v>0</v>
      </c>
    </row>
    <row r="365" spans="2:22" ht="13.5" customHeight="1">
      <c r="B365" s="63">
        <f t="shared" si="21"/>
        <v>339</v>
      </c>
      <c r="C365" s="70">
        <f t="shared" si="22"/>
        <v>0</v>
      </c>
      <c r="D365" s="71">
        <f t="shared" si="23"/>
        <v>0</v>
      </c>
      <c r="E365" s="70">
        <f t="shared" si="24"/>
        <v>0</v>
      </c>
      <c r="F365" s="71">
        <f t="shared" si="25"/>
        <v>0</v>
      </c>
      <c r="G365" s="70">
        <f t="shared" si="26"/>
        <v>0</v>
      </c>
      <c r="H365" s="71">
        <f t="shared" si="27"/>
        <v>0</v>
      </c>
      <c r="I365" s="70">
        <f t="shared" si="28"/>
        <v>0</v>
      </c>
      <c r="J365" s="71">
        <f t="shared" si="29"/>
        <v>0</v>
      </c>
      <c r="K365" s="70">
        <f t="shared" si="30"/>
        <v>0</v>
      </c>
      <c r="L365" s="71">
        <f t="shared" si="31"/>
        <v>0</v>
      </c>
      <c r="M365" s="68">
        <f t="shared" si="32"/>
        <v>0</v>
      </c>
      <c r="N365" s="71">
        <f t="shared" si="33"/>
        <v>0</v>
      </c>
      <c r="O365" s="68">
        <f t="shared" si="34"/>
        <v>0</v>
      </c>
      <c r="P365" s="71">
        <f t="shared" si="35"/>
        <v>0</v>
      </c>
      <c r="Q365" s="68">
        <f t="shared" si="36"/>
        <v>0</v>
      </c>
      <c r="R365" s="71">
        <f t="shared" si="37"/>
        <v>0</v>
      </c>
      <c r="S365" s="68">
        <f t="shared" si="38"/>
        <v>0</v>
      </c>
      <c r="T365" s="71">
        <f t="shared" si="39"/>
        <v>0</v>
      </c>
      <c r="U365" s="65">
        <f t="shared" si="40"/>
        <v>0</v>
      </c>
      <c r="V365" s="59">
        <f t="shared" si="41"/>
        <v>0</v>
      </c>
    </row>
    <row r="366" spans="2:22" ht="13.5" customHeight="1">
      <c r="B366" s="63">
        <f t="shared" si="21"/>
        <v>340</v>
      </c>
      <c r="C366" s="70">
        <f t="shared" si="22"/>
        <v>0</v>
      </c>
      <c r="D366" s="71">
        <f t="shared" si="23"/>
        <v>0</v>
      </c>
      <c r="E366" s="70">
        <f t="shared" si="24"/>
        <v>0</v>
      </c>
      <c r="F366" s="71">
        <f t="shared" si="25"/>
        <v>0</v>
      </c>
      <c r="G366" s="70">
        <f t="shared" si="26"/>
        <v>0</v>
      </c>
      <c r="H366" s="71">
        <f t="shared" si="27"/>
        <v>0</v>
      </c>
      <c r="I366" s="70">
        <f t="shared" si="28"/>
        <v>0</v>
      </c>
      <c r="J366" s="71">
        <f t="shared" si="29"/>
        <v>0</v>
      </c>
      <c r="K366" s="70">
        <f t="shared" si="30"/>
        <v>0</v>
      </c>
      <c r="L366" s="71">
        <f t="shared" si="31"/>
        <v>0</v>
      </c>
      <c r="M366" s="68">
        <f t="shared" si="32"/>
        <v>0</v>
      </c>
      <c r="N366" s="71">
        <f t="shared" si="33"/>
        <v>0</v>
      </c>
      <c r="O366" s="68">
        <f t="shared" si="34"/>
        <v>0</v>
      </c>
      <c r="P366" s="71">
        <f t="shared" si="35"/>
        <v>0</v>
      </c>
      <c r="Q366" s="68">
        <f t="shared" si="36"/>
        <v>0</v>
      </c>
      <c r="R366" s="71">
        <f t="shared" si="37"/>
        <v>0</v>
      </c>
      <c r="S366" s="68">
        <f t="shared" si="38"/>
        <v>0</v>
      </c>
      <c r="T366" s="71">
        <f t="shared" si="39"/>
        <v>0</v>
      </c>
      <c r="U366" s="65">
        <f t="shared" si="40"/>
        <v>0</v>
      </c>
      <c r="V366" s="59">
        <f t="shared" si="41"/>
        <v>0</v>
      </c>
    </row>
    <row r="367" spans="2:22" ht="13.5" customHeight="1">
      <c r="B367" s="63">
        <f t="shared" si="21"/>
        <v>341</v>
      </c>
      <c r="C367" s="70">
        <f t="shared" si="22"/>
        <v>0</v>
      </c>
      <c r="D367" s="71">
        <f t="shared" si="23"/>
        <v>0</v>
      </c>
      <c r="E367" s="70">
        <f t="shared" si="24"/>
        <v>0</v>
      </c>
      <c r="F367" s="71">
        <f t="shared" si="25"/>
        <v>0</v>
      </c>
      <c r="G367" s="70">
        <f t="shared" si="26"/>
        <v>0</v>
      </c>
      <c r="H367" s="71">
        <f t="shared" si="27"/>
        <v>0</v>
      </c>
      <c r="I367" s="70">
        <f t="shared" si="28"/>
        <v>0</v>
      </c>
      <c r="J367" s="71">
        <f t="shared" si="29"/>
        <v>0</v>
      </c>
      <c r="K367" s="70">
        <f t="shared" si="30"/>
        <v>0</v>
      </c>
      <c r="L367" s="71">
        <f t="shared" si="31"/>
        <v>0</v>
      </c>
      <c r="M367" s="68">
        <f t="shared" si="32"/>
        <v>0</v>
      </c>
      <c r="N367" s="71">
        <f t="shared" si="33"/>
        <v>0</v>
      </c>
      <c r="O367" s="68">
        <f t="shared" si="34"/>
        <v>0</v>
      </c>
      <c r="P367" s="71">
        <f t="shared" si="35"/>
        <v>0</v>
      </c>
      <c r="Q367" s="68">
        <f t="shared" si="36"/>
        <v>0</v>
      </c>
      <c r="R367" s="71">
        <f t="shared" si="37"/>
        <v>0</v>
      </c>
      <c r="S367" s="68">
        <f t="shared" si="38"/>
        <v>0</v>
      </c>
      <c r="T367" s="71">
        <f t="shared" si="39"/>
        <v>0</v>
      </c>
      <c r="U367" s="65">
        <f t="shared" si="40"/>
        <v>0</v>
      </c>
      <c r="V367" s="59">
        <f t="shared" si="41"/>
        <v>0</v>
      </c>
    </row>
    <row r="368" spans="2:22" ht="13.5" customHeight="1">
      <c r="B368" s="63">
        <f t="shared" si="21"/>
        <v>342</v>
      </c>
      <c r="C368" s="70">
        <f t="shared" si="22"/>
        <v>0</v>
      </c>
      <c r="D368" s="71">
        <f t="shared" si="23"/>
        <v>0</v>
      </c>
      <c r="E368" s="70">
        <f t="shared" si="24"/>
        <v>0</v>
      </c>
      <c r="F368" s="71">
        <f t="shared" si="25"/>
        <v>0</v>
      </c>
      <c r="G368" s="70">
        <f t="shared" si="26"/>
        <v>0</v>
      </c>
      <c r="H368" s="71">
        <f t="shared" si="27"/>
        <v>0</v>
      </c>
      <c r="I368" s="70">
        <f t="shared" si="28"/>
        <v>0</v>
      </c>
      <c r="J368" s="71">
        <f t="shared" si="29"/>
        <v>0</v>
      </c>
      <c r="K368" s="70">
        <f t="shared" si="30"/>
        <v>0</v>
      </c>
      <c r="L368" s="71">
        <f t="shared" si="31"/>
        <v>0</v>
      </c>
      <c r="M368" s="68">
        <f t="shared" si="32"/>
        <v>0</v>
      </c>
      <c r="N368" s="71">
        <f t="shared" si="33"/>
        <v>0</v>
      </c>
      <c r="O368" s="68">
        <f t="shared" si="34"/>
        <v>0</v>
      </c>
      <c r="P368" s="71">
        <f t="shared" si="35"/>
        <v>0</v>
      </c>
      <c r="Q368" s="68">
        <f t="shared" si="36"/>
        <v>0</v>
      </c>
      <c r="R368" s="71">
        <f t="shared" si="37"/>
        <v>0</v>
      </c>
      <c r="S368" s="68">
        <f t="shared" si="38"/>
        <v>0</v>
      </c>
      <c r="T368" s="71">
        <f t="shared" si="39"/>
        <v>0</v>
      </c>
      <c r="U368" s="65">
        <f t="shared" si="40"/>
        <v>0</v>
      </c>
      <c r="V368" s="59">
        <f t="shared" si="41"/>
        <v>0</v>
      </c>
    </row>
    <row r="369" spans="2:22" ht="13.5" customHeight="1">
      <c r="B369" s="63">
        <f t="shared" si="21"/>
        <v>343</v>
      </c>
      <c r="C369" s="70">
        <f t="shared" si="22"/>
        <v>0</v>
      </c>
      <c r="D369" s="71">
        <f t="shared" si="23"/>
        <v>0</v>
      </c>
      <c r="E369" s="70">
        <f t="shared" si="24"/>
        <v>0</v>
      </c>
      <c r="F369" s="71">
        <f t="shared" si="25"/>
        <v>0</v>
      </c>
      <c r="G369" s="70">
        <f t="shared" si="26"/>
        <v>0</v>
      </c>
      <c r="H369" s="71">
        <f t="shared" si="27"/>
        <v>0</v>
      </c>
      <c r="I369" s="70">
        <f t="shared" si="28"/>
        <v>0</v>
      </c>
      <c r="J369" s="71">
        <f t="shared" si="29"/>
        <v>0</v>
      </c>
      <c r="K369" s="70">
        <f t="shared" si="30"/>
        <v>0</v>
      </c>
      <c r="L369" s="71">
        <f t="shared" si="31"/>
        <v>0</v>
      </c>
      <c r="M369" s="68">
        <f t="shared" si="32"/>
        <v>0</v>
      </c>
      <c r="N369" s="71">
        <f t="shared" si="33"/>
        <v>0</v>
      </c>
      <c r="O369" s="68">
        <f t="shared" si="34"/>
        <v>0</v>
      </c>
      <c r="P369" s="71">
        <f t="shared" si="35"/>
        <v>0</v>
      </c>
      <c r="Q369" s="68">
        <f t="shared" si="36"/>
        <v>0</v>
      </c>
      <c r="R369" s="71">
        <f t="shared" si="37"/>
        <v>0</v>
      </c>
      <c r="S369" s="68">
        <f t="shared" si="38"/>
        <v>0</v>
      </c>
      <c r="T369" s="71">
        <f t="shared" si="39"/>
        <v>0</v>
      </c>
      <c r="U369" s="65">
        <f t="shared" si="40"/>
        <v>0</v>
      </c>
      <c r="V369" s="59">
        <f t="shared" si="41"/>
        <v>0</v>
      </c>
    </row>
    <row r="370" spans="2:22" ht="13.5" customHeight="1">
      <c r="B370" s="63">
        <f t="shared" si="21"/>
        <v>344</v>
      </c>
      <c r="C370" s="70">
        <f t="shared" si="22"/>
        <v>0</v>
      </c>
      <c r="D370" s="71">
        <f t="shared" si="23"/>
        <v>0</v>
      </c>
      <c r="E370" s="70">
        <f t="shared" si="24"/>
        <v>0</v>
      </c>
      <c r="F370" s="71">
        <f t="shared" si="25"/>
        <v>0</v>
      </c>
      <c r="G370" s="70">
        <f t="shared" si="26"/>
        <v>0</v>
      </c>
      <c r="H370" s="71">
        <f t="shared" si="27"/>
        <v>0</v>
      </c>
      <c r="I370" s="70">
        <f t="shared" si="28"/>
        <v>0</v>
      </c>
      <c r="J370" s="71">
        <f t="shared" si="29"/>
        <v>0</v>
      </c>
      <c r="K370" s="70">
        <f t="shared" si="30"/>
        <v>0</v>
      </c>
      <c r="L370" s="71">
        <f t="shared" si="31"/>
        <v>0</v>
      </c>
      <c r="M370" s="68">
        <f t="shared" si="32"/>
        <v>0</v>
      </c>
      <c r="N370" s="71">
        <f t="shared" si="33"/>
        <v>0</v>
      </c>
      <c r="O370" s="68">
        <f t="shared" si="34"/>
        <v>0</v>
      </c>
      <c r="P370" s="71">
        <f t="shared" si="35"/>
        <v>0</v>
      </c>
      <c r="Q370" s="68">
        <f t="shared" si="36"/>
        <v>0</v>
      </c>
      <c r="R370" s="71">
        <f t="shared" si="37"/>
        <v>0</v>
      </c>
      <c r="S370" s="68">
        <f t="shared" si="38"/>
        <v>0</v>
      </c>
      <c r="T370" s="71">
        <f t="shared" si="39"/>
        <v>0</v>
      </c>
      <c r="U370" s="65">
        <f t="shared" si="40"/>
        <v>0</v>
      </c>
      <c r="V370" s="59">
        <f t="shared" si="41"/>
        <v>0</v>
      </c>
    </row>
    <row r="371" spans="2:22" ht="13.5" customHeight="1">
      <c r="B371" s="63">
        <f t="shared" si="21"/>
        <v>345</v>
      </c>
      <c r="C371" s="70">
        <f t="shared" si="22"/>
        <v>0</v>
      </c>
      <c r="D371" s="71">
        <f t="shared" si="23"/>
        <v>0</v>
      </c>
      <c r="E371" s="70">
        <f t="shared" si="24"/>
        <v>0</v>
      </c>
      <c r="F371" s="71">
        <f t="shared" si="25"/>
        <v>0</v>
      </c>
      <c r="G371" s="70">
        <f t="shared" si="26"/>
        <v>0</v>
      </c>
      <c r="H371" s="71">
        <f t="shared" si="27"/>
        <v>0</v>
      </c>
      <c r="I371" s="70">
        <f t="shared" si="28"/>
        <v>0</v>
      </c>
      <c r="J371" s="71">
        <f t="shared" si="29"/>
        <v>0</v>
      </c>
      <c r="K371" s="70">
        <f t="shared" si="30"/>
        <v>0</v>
      </c>
      <c r="L371" s="71">
        <f t="shared" si="31"/>
        <v>0</v>
      </c>
      <c r="M371" s="68">
        <f t="shared" si="32"/>
        <v>0</v>
      </c>
      <c r="N371" s="71">
        <f t="shared" si="33"/>
        <v>0</v>
      </c>
      <c r="O371" s="68">
        <f t="shared" si="34"/>
        <v>0</v>
      </c>
      <c r="P371" s="71">
        <f t="shared" si="35"/>
        <v>0</v>
      </c>
      <c r="Q371" s="68">
        <f t="shared" si="36"/>
        <v>0</v>
      </c>
      <c r="R371" s="71">
        <f t="shared" si="37"/>
        <v>0</v>
      </c>
      <c r="S371" s="68">
        <f t="shared" si="38"/>
        <v>0</v>
      </c>
      <c r="T371" s="71">
        <f t="shared" si="39"/>
        <v>0</v>
      </c>
      <c r="U371" s="65">
        <f t="shared" si="40"/>
        <v>0</v>
      </c>
      <c r="V371" s="59">
        <f t="shared" si="41"/>
        <v>0</v>
      </c>
    </row>
    <row r="372" spans="2:22" ht="13.5" customHeight="1">
      <c r="B372" s="63">
        <f t="shared" si="21"/>
        <v>346</v>
      </c>
      <c r="C372" s="70">
        <f t="shared" si="22"/>
        <v>0</v>
      </c>
      <c r="D372" s="71">
        <f t="shared" si="23"/>
        <v>0</v>
      </c>
      <c r="E372" s="70">
        <f t="shared" si="24"/>
        <v>0</v>
      </c>
      <c r="F372" s="71">
        <f t="shared" si="25"/>
        <v>0</v>
      </c>
      <c r="G372" s="70">
        <f t="shared" si="26"/>
        <v>0</v>
      </c>
      <c r="H372" s="71">
        <f t="shared" si="27"/>
        <v>0</v>
      </c>
      <c r="I372" s="70">
        <f t="shared" si="28"/>
        <v>0</v>
      </c>
      <c r="J372" s="71">
        <f t="shared" si="29"/>
        <v>0</v>
      </c>
      <c r="K372" s="70">
        <f t="shared" si="30"/>
        <v>0</v>
      </c>
      <c r="L372" s="71">
        <f t="shared" si="31"/>
        <v>0</v>
      </c>
      <c r="M372" s="68">
        <f t="shared" si="32"/>
        <v>0</v>
      </c>
      <c r="N372" s="71">
        <f t="shared" si="33"/>
        <v>0</v>
      </c>
      <c r="O372" s="68">
        <f t="shared" si="34"/>
        <v>0</v>
      </c>
      <c r="P372" s="71">
        <f t="shared" si="35"/>
        <v>0</v>
      </c>
      <c r="Q372" s="68">
        <f t="shared" si="36"/>
        <v>0</v>
      </c>
      <c r="R372" s="71">
        <f t="shared" si="37"/>
        <v>0</v>
      </c>
      <c r="S372" s="68">
        <f t="shared" si="38"/>
        <v>0</v>
      </c>
      <c r="T372" s="71">
        <f t="shared" si="39"/>
        <v>0</v>
      </c>
      <c r="U372" s="65">
        <f t="shared" si="40"/>
        <v>0</v>
      </c>
      <c r="V372" s="59">
        <f t="shared" si="41"/>
        <v>0</v>
      </c>
    </row>
    <row r="373" spans="2:22" ht="13.5" customHeight="1">
      <c r="B373" s="63">
        <f t="shared" si="21"/>
        <v>347</v>
      </c>
      <c r="C373" s="70">
        <f t="shared" si="22"/>
        <v>0</v>
      </c>
      <c r="D373" s="71">
        <f t="shared" si="23"/>
        <v>0</v>
      </c>
      <c r="E373" s="70">
        <f t="shared" si="24"/>
        <v>0</v>
      </c>
      <c r="F373" s="71">
        <f t="shared" si="25"/>
        <v>0</v>
      </c>
      <c r="G373" s="70">
        <f t="shared" si="26"/>
        <v>0</v>
      </c>
      <c r="H373" s="71">
        <f t="shared" si="27"/>
        <v>0</v>
      </c>
      <c r="I373" s="70">
        <f t="shared" si="28"/>
        <v>0</v>
      </c>
      <c r="J373" s="71">
        <f t="shared" si="29"/>
        <v>0</v>
      </c>
      <c r="K373" s="70">
        <f t="shared" si="30"/>
        <v>0</v>
      </c>
      <c r="L373" s="71">
        <f t="shared" si="31"/>
        <v>0</v>
      </c>
      <c r="M373" s="68">
        <f t="shared" si="32"/>
        <v>0</v>
      </c>
      <c r="N373" s="71">
        <f t="shared" si="33"/>
        <v>0</v>
      </c>
      <c r="O373" s="68">
        <f t="shared" si="34"/>
        <v>0</v>
      </c>
      <c r="P373" s="71">
        <f t="shared" si="35"/>
        <v>0</v>
      </c>
      <c r="Q373" s="68">
        <f t="shared" si="36"/>
        <v>0</v>
      </c>
      <c r="R373" s="71">
        <f t="shared" si="37"/>
        <v>0</v>
      </c>
      <c r="S373" s="68">
        <f t="shared" si="38"/>
        <v>0</v>
      </c>
      <c r="T373" s="71">
        <f t="shared" si="39"/>
        <v>0</v>
      </c>
      <c r="U373" s="65">
        <f t="shared" si="40"/>
        <v>0</v>
      </c>
      <c r="V373" s="59">
        <f t="shared" si="41"/>
        <v>0</v>
      </c>
    </row>
    <row r="374" spans="2:22" ht="13.5" customHeight="1">
      <c r="B374" s="63">
        <f t="shared" si="21"/>
        <v>348</v>
      </c>
      <c r="C374" s="70">
        <f t="shared" si="22"/>
        <v>0</v>
      </c>
      <c r="D374" s="71">
        <f t="shared" si="23"/>
        <v>0</v>
      </c>
      <c r="E374" s="70">
        <f t="shared" si="24"/>
        <v>0</v>
      </c>
      <c r="F374" s="71">
        <f t="shared" si="25"/>
        <v>0</v>
      </c>
      <c r="G374" s="70">
        <f t="shared" si="26"/>
        <v>0</v>
      </c>
      <c r="H374" s="71">
        <f t="shared" si="27"/>
        <v>0</v>
      </c>
      <c r="I374" s="70">
        <f t="shared" si="28"/>
        <v>0</v>
      </c>
      <c r="J374" s="71">
        <f t="shared" si="29"/>
        <v>0</v>
      </c>
      <c r="K374" s="70">
        <f t="shared" si="30"/>
        <v>0</v>
      </c>
      <c r="L374" s="71">
        <f t="shared" si="31"/>
        <v>0</v>
      </c>
      <c r="M374" s="68">
        <f t="shared" si="32"/>
        <v>0</v>
      </c>
      <c r="N374" s="71">
        <f t="shared" si="33"/>
        <v>0</v>
      </c>
      <c r="O374" s="68">
        <f t="shared" si="34"/>
        <v>0</v>
      </c>
      <c r="P374" s="71">
        <f t="shared" si="35"/>
        <v>0</v>
      </c>
      <c r="Q374" s="68">
        <f t="shared" si="36"/>
        <v>0</v>
      </c>
      <c r="R374" s="71">
        <f t="shared" si="37"/>
        <v>0</v>
      </c>
      <c r="S374" s="68">
        <f t="shared" si="38"/>
        <v>0</v>
      </c>
      <c r="T374" s="71">
        <f t="shared" si="39"/>
        <v>0</v>
      </c>
      <c r="U374" s="65">
        <f t="shared" si="40"/>
        <v>0</v>
      </c>
      <c r="V374" s="59">
        <f t="shared" si="41"/>
        <v>0</v>
      </c>
    </row>
    <row r="375" spans="2:22" ht="13.5" customHeight="1">
      <c r="B375" s="63">
        <f t="shared" si="21"/>
        <v>349</v>
      </c>
      <c r="C375" s="70">
        <f t="shared" si="22"/>
        <v>0</v>
      </c>
      <c r="D375" s="71">
        <f t="shared" si="23"/>
        <v>0</v>
      </c>
      <c r="E375" s="70">
        <f t="shared" si="24"/>
        <v>0</v>
      </c>
      <c r="F375" s="71">
        <f t="shared" si="25"/>
        <v>0</v>
      </c>
      <c r="G375" s="70">
        <f t="shared" si="26"/>
        <v>0</v>
      </c>
      <c r="H375" s="71">
        <f t="shared" si="27"/>
        <v>0</v>
      </c>
      <c r="I375" s="70">
        <f t="shared" si="28"/>
        <v>0</v>
      </c>
      <c r="J375" s="71">
        <f t="shared" si="29"/>
        <v>0</v>
      </c>
      <c r="K375" s="70">
        <f t="shared" si="30"/>
        <v>0</v>
      </c>
      <c r="L375" s="71">
        <f t="shared" si="31"/>
        <v>0</v>
      </c>
      <c r="M375" s="68">
        <f t="shared" si="32"/>
        <v>0</v>
      </c>
      <c r="N375" s="71">
        <f t="shared" si="33"/>
        <v>0</v>
      </c>
      <c r="O375" s="68">
        <f t="shared" si="34"/>
        <v>0</v>
      </c>
      <c r="P375" s="71">
        <f t="shared" si="35"/>
        <v>0</v>
      </c>
      <c r="Q375" s="68">
        <f t="shared" si="36"/>
        <v>0</v>
      </c>
      <c r="R375" s="71">
        <f t="shared" si="37"/>
        <v>0</v>
      </c>
      <c r="S375" s="68">
        <f t="shared" si="38"/>
        <v>0</v>
      </c>
      <c r="T375" s="71">
        <f t="shared" si="39"/>
        <v>0</v>
      </c>
      <c r="U375" s="65">
        <f t="shared" si="40"/>
        <v>0</v>
      </c>
      <c r="V375" s="59">
        <f t="shared" si="41"/>
        <v>0</v>
      </c>
    </row>
    <row r="376" spans="2:22" ht="13.5" customHeight="1">
      <c r="B376" s="63">
        <f t="shared" si="21"/>
        <v>350</v>
      </c>
      <c r="C376" s="70">
        <f t="shared" si="22"/>
        <v>0</v>
      </c>
      <c r="D376" s="71">
        <f t="shared" si="23"/>
        <v>0</v>
      </c>
      <c r="E376" s="70">
        <f t="shared" si="24"/>
        <v>0</v>
      </c>
      <c r="F376" s="71">
        <f t="shared" si="25"/>
        <v>0</v>
      </c>
      <c r="G376" s="70">
        <f t="shared" si="26"/>
        <v>0</v>
      </c>
      <c r="H376" s="71">
        <f t="shared" si="27"/>
        <v>0</v>
      </c>
      <c r="I376" s="70">
        <f t="shared" si="28"/>
        <v>0</v>
      </c>
      <c r="J376" s="71">
        <f t="shared" si="29"/>
        <v>0</v>
      </c>
      <c r="K376" s="70">
        <f t="shared" si="30"/>
        <v>0</v>
      </c>
      <c r="L376" s="71">
        <f t="shared" si="31"/>
        <v>0</v>
      </c>
      <c r="M376" s="68">
        <f t="shared" si="32"/>
        <v>0</v>
      </c>
      <c r="N376" s="71">
        <f t="shared" si="33"/>
        <v>0</v>
      </c>
      <c r="O376" s="68">
        <f t="shared" si="34"/>
        <v>0</v>
      </c>
      <c r="P376" s="71">
        <f t="shared" si="35"/>
        <v>0</v>
      </c>
      <c r="Q376" s="68">
        <f t="shared" si="36"/>
        <v>0</v>
      </c>
      <c r="R376" s="71">
        <f t="shared" si="37"/>
        <v>0</v>
      </c>
      <c r="S376" s="68">
        <f t="shared" si="38"/>
        <v>0</v>
      </c>
      <c r="T376" s="71">
        <f t="shared" si="39"/>
        <v>0</v>
      </c>
      <c r="U376" s="65">
        <f t="shared" si="40"/>
        <v>0</v>
      </c>
      <c r="V376" s="59">
        <f t="shared" si="41"/>
        <v>0</v>
      </c>
    </row>
    <row r="377" spans="2:22" ht="13.5" customHeight="1">
      <c r="B377" s="63">
        <f t="shared" si="21"/>
        <v>351</v>
      </c>
      <c r="C377" s="70">
        <f t="shared" si="22"/>
        <v>0</v>
      </c>
      <c r="D377" s="71">
        <f t="shared" si="23"/>
        <v>0</v>
      </c>
      <c r="E377" s="70">
        <f t="shared" si="24"/>
        <v>0</v>
      </c>
      <c r="F377" s="71">
        <f t="shared" si="25"/>
        <v>0</v>
      </c>
      <c r="G377" s="70">
        <f t="shared" si="26"/>
        <v>0</v>
      </c>
      <c r="H377" s="71">
        <f t="shared" si="27"/>
        <v>0</v>
      </c>
      <c r="I377" s="70">
        <f t="shared" si="28"/>
        <v>0</v>
      </c>
      <c r="J377" s="71">
        <f t="shared" si="29"/>
        <v>0</v>
      </c>
      <c r="K377" s="70">
        <f t="shared" si="30"/>
        <v>0</v>
      </c>
      <c r="L377" s="71">
        <f t="shared" si="31"/>
        <v>0</v>
      </c>
      <c r="M377" s="68">
        <f t="shared" si="32"/>
        <v>0</v>
      </c>
      <c r="N377" s="71">
        <f t="shared" si="33"/>
        <v>0</v>
      </c>
      <c r="O377" s="68">
        <f t="shared" si="34"/>
        <v>0</v>
      </c>
      <c r="P377" s="71">
        <f t="shared" si="35"/>
        <v>0</v>
      </c>
      <c r="Q377" s="68">
        <f t="shared" si="36"/>
        <v>0</v>
      </c>
      <c r="R377" s="71">
        <f t="shared" si="37"/>
        <v>0</v>
      </c>
      <c r="S377" s="68">
        <f t="shared" si="38"/>
        <v>0</v>
      </c>
      <c r="T377" s="71">
        <f t="shared" si="39"/>
        <v>0</v>
      </c>
      <c r="U377" s="65">
        <f t="shared" si="40"/>
        <v>0</v>
      </c>
      <c r="V377" s="59">
        <f t="shared" si="41"/>
        <v>0</v>
      </c>
    </row>
    <row r="378" spans="2:22" ht="13.5" customHeight="1">
      <c r="B378" s="63">
        <f t="shared" si="21"/>
        <v>352</v>
      </c>
      <c r="C378" s="70">
        <f t="shared" si="22"/>
        <v>0</v>
      </c>
      <c r="D378" s="71">
        <f t="shared" si="23"/>
        <v>0</v>
      </c>
      <c r="E378" s="70">
        <f t="shared" si="24"/>
        <v>0</v>
      </c>
      <c r="F378" s="71">
        <f t="shared" si="25"/>
        <v>0</v>
      </c>
      <c r="G378" s="70">
        <f t="shared" si="26"/>
        <v>0</v>
      </c>
      <c r="H378" s="71">
        <f t="shared" si="27"/>
        <v>0</v>
      </c>
      <c r="I378" s="70">
        <f t="shared" si="28"/>
        <v>0</v>
      </c>
      <c r="J378" s="71">
        <f t="shared" si="29"/>
        <v>0</v>
      </c>
      <c r="K378" s="70">
        <f t="shared" si="30"/>
        <v>0</v>
      </c>
      <c r="L378" s="71">
        <f t="shared" si="31"/>
        <v>0</v>
      </c>
      <c r="M378" s="68">
        <f t="shared" si="32"/>
        <v>0</v>
      </c>
      <c r="N378" s="71">
        <f t="shared" si="33"/>
        <v>0</v>
      </c>
      <c r="O378" s="68">
        <f t="shared" si="34"/>
        <v>0</v>
      </c>
      <c r="P378" s="71">
        <f t="shared" si="35"/>
        <v>0</v>
      </c>
      <c r="Q378" s="68">
        <f t="shared" si="36"/>
        <v>0</v>
      </c>
      <c r="R378" s="71">
        <f t="shared" si="37"/>
        <v>0</v>
      </c>
      <c r="S378" s="68">
        <f t="shared" si="38"/>
        <v>0</v>
      </c>
      <c r="T378" s="71">
        <f t="shared" si="39"/>
        <v>0</v>
      </c>
      <c r="U378" s="65">
        <f t="shared" si="40"/>
        <v>0</v>
      </c>
      <c r="V378" s="59">
        <f t="shared" si="41"/>
        <v>0</v>
      </c>
    </row>
    <row r="379" spans="2:22" ht="13.5" customHeight="1">
      <c r="B379" s="63">
        <f t="shared" si="21"/>
        <v>353</v>
      </c>
      <c r="C379" s="70">
        <f t="shared" si="22"/>
        <v>0</v>
      </c>
      <c r="D379" s="71">
        <f t="shared" si="23"/>
        <v>0</v>
      </c>
      <c r="E379" s="70">
        <f t="shared" si="24"/>
        <v>0</v>
      </c>
      <c r="F379" s="71">
        <f t="shared" si="25"/>
        <v>0</v>
      </c>
      <c r="G379" s="70">
        <f t="shared" si="26"/>
        <v>0</v>
      </c>
      <c r="H379" s="71">
        <f t="shared" si="27"/>
        <v>0</v>
      </c>
      <c r="I379" s="70">
        <f t="shared" si="28"/>
        <v>0</v>
      </c>
      <c r="J379" s="71">
        <f t="shared" si="29"/>
        <v>0</v>
      </c>
      <c r="K379" s="70">
        <f t="shared" si="30"/>
        <v>0</v>
      </c>
      <c r="L379" s="71">
        <f t="shared" si="31"/>
        <v>0</v>
      </c>
      <c r="M379" s="68">
        <f t="shared" si="32"/>
        <v>0</v>
      </c>
      <c r="N379" s="71">
        <f t="shared" si="33"/>
        <v>0</v>
      </c>
      <c r="O379" s="68">
        <f t="shared" si="34"/>
        <v>0</v>
      </c>
      <c r="P379" s="71">
        <f t="shared" si="35"/>
        <v>0</v>
      </c>
      <c r="Q379" s="68">
        <f t="shared" si="36"/>
        <v>0</v>
      </c>
      <c r="R379" s="71">
        <f t="shared" si="37"/>
        <v>0</v>
      </c>
      <c r="S379" s="68">
        <f t="shared" si="38"/>
        <v>0</v>
      </c>
      <c r="T379" s="71">
        <f t="shared" si="39"/>
        <v>0</v>
      </c>
      <c r="U379" s="65">
        <f t="shared" si="40"/>
        <v>0</v>
      </c>
      <c r="V379" s="59">
        <f t="shared" si="41"/>
        <v>0</v>
      </c>
    </row>
    <row r="380" spans="2:22" ht="13.5" customHeight="1">
      <c r="B380" s="63">
        <f t="shared" si="21"/>
        <v>354</v>
      </c>
      <c r="C380" s="70">
        <f t="shared" si="22"/>
        <v>0</v>
      </c>
      <c r="D380" s="71">
        <f t="shared" si="23"/>
        <v>0</v>
      </c>
      <c r="E380" s="70">
        <f t="shared" si="24"/>
        <v>0</v>
      </c>
      <c r="F380" s="71">
        <f t="shared" si="25"/>
        <v>0</v>
      </c>
      <c r="G380" s="70">
        <f t="shared" si="26"/>
        <v>0</v>
      </c>
      <c r="H380" s="71">
        <f t="shared" si="27"/>
        <v>0</v>
      </c>
      <c r="I380" s="70">
        <f t="shared" si="28"/>
        <v>0</v>
      </c>
      <c r="J380" s="71">
        <f t="shared" si="29"/>
        <v>0</v>
      </c>
      <c r="K380" s="70">
        <f t="shared" si="30"/>
        <v>0</v>
      </c>
      <c r="L380" s="71">
        <f t="shared" si="31"/>
        <v>0</v>
      </c>
      <c r="M380" s="68">
        <f t="shared" si="32"/>
        <v>0</v>
      </c>
      <c r="N380" s="71">
        <f t="shared" si="33"/>
        <v>0</v>
      </c>
      <c r="O380" s="68">
        <f t="shared" si="34"/>
        <v>0</v>
      </c>
      <c r="P380" s="71">
        <f t="shared" si="35"/>
        <v>0</v>
      </c>
      <c r="Q380" s="68">
        <f t="shared" si="36"/>
        <v>0</v>
      </c>
      <c r="R380" s="71">
        <f t="shared" si="37"/>
        <v>0</v>
      </c>
      <c r="S380" s="68">
        <f t="shared" si="38"/>
        <v>0</v>
      </c>
      <c r="T380" s="71">
        <f t="shared" si="39"/>
        <v>0</v>
      </c>
      <c r="U380" s="65">
        <f t="shared" si="40"/>
        <v>0</v>
      </c>
      <c r="V380" s="59">
        <f t="shared" si="41"/>
        <v>0</v>
      </c>
    </row>
    <row r="381" spans="2:22" ht="13.5" customHeight="1">
      <c r="B381" s="63">
        <f t="shared" si="21"/>
        <v>355</v>
      </c>
      <c r="C381" s="70">
        <f t="shared" si="22"/>
        <v>0</v>
      </c>
      <c r="D381" s="71">
        <f t="shared" si="23"/>
        <v>0</v>
      </c>
      <c r="E381" s="70">
        <f t="shared" si="24"/>
        <v>0</v>
      </c>
      <c r="F381" s="71">
        <f t="shared" si="25"/>
        <v>0</v>
      </c>
      <c r="G381" s="70">
        <f t="shared" si="26"/>
        <v>0</v>
      </c>
      <c r="H381" s="71">
        <f t="shared" si="27"/>
        <v>0</v>
      </c>
      <c r="I381" s="70">
        <f t="shared" si="28"/>
        <v>0</v>
      </c>
      <c r="J381" s="71">
        <f t="shared" si="29"/>
        <v>0</v>
      </c>
      <c r="K381" s="70">
        <f t="shared" si="30"/>
        <v>0</v>
      </c>
      <c r="L381" s="71">
        <f t="shared" si="31"/>
        <v>0</v>
      </c>
      <c r="M381" s="68">
        <f t="shared" si="32"/>
        <v>0</v>
      </c>
      <c r="N381" s="71">
        <f t="shared" si="33"/>
        <v>0</v>
      </c>
      <c r="O381" s="68">
        <f t="shared" si="34"/>
        <v>0</v>
      </c>
      <c r="P381" s="71">
        <f t="shared" si="35"/>
        <v>0</v>
      </c>
      <c r="Q381" s="68">
        <f t="shared" si="36"/>
        <v>0</v>
      </c>
      <c r="R381" s="71">
        <f t="shared" si="37"/>
        <v>0</v>
      </c>
      <c r="S381" s="68">
        <f t="shared" si="38"/>
        <v>0</v>
      </c>
      <c r="T381" s="71">
        <f t="shared" si="39"/>
        <v>0</v>
      </c>
      <c r="U381" s="65">
        <f t="shared" si="40"/>
        <v>0</v>
      </c>
      <c r="V381" s="59">
        <f t="shared" si="41"/>
        <v>0</v>
      </c>
    </row>
    <row r="382" spans="2:22" ht="13.5" customHeight="1">
      <c r="B382" s="63">
        <f t="shared" si="21"/>
        <v>356</v>
      </c>
      <c r="C382" s="70">
        <f t="shared" si="22"/>
        <v>0</v>
      </c>
      <c r="D382" s="71">
        <f t="shared" si="23"/>
        <v>0</v>
      </c>
      <c r="E382" s="70">
        <f t="shared" si="24"/>
        <v>0</v>
      </c>
      <c r="F382" s="71">
        <f t="shared" si="25"/>
        <v>0</v>
      </c>
      <c r="G382" s="70">
        <f t="shared" si="26"/>
        <v>0</v>
      </c>
      <c r="H382" s="71">
        <f t="shared" si="27"/>
        <v>0</v>
      </c>
      <c r="I382" s="70">
        <f t="shared" si="28"/>
        <v>0</v>
      </c>
      <c r="J382" s="71">
        <f t="shared" si="29"/>
        <v>0</v>
      </c>
      <c r="K382" s="70">
        <f t="shared" si="30"/>
        <v>0</v>
      </c>
      <c r="L382" s="71">
        <f t="shared" si="31"/>
        <v>0</v>
      </c>
      <c r="M382" s="68">
        <f t="shared" si="32"/>
        <v>0</v>
      </c>
      <c r="N382" s="71">
        <f t="shared" si="33"/>
        <v>0</v>
      </c>
      <c r="O382" s="68">
        <f t="shared" si="34"/>
        <v>0</v>
      </c>
      <c r="P382" s="71">
        <f t="shared" si="35"/>
        <v>0</v>
      </c>
      <c r="Q382" s="68">
        <f t="shared" si="36"/>
        <v>0</v>
      </c>
      <c r="R382" s="71">
        <f t="shared" si="37"/>
        <v>0</v>
      </c>
      <c r="S382" s="68">
        <f t="shared" si="38"/>
        <v>0</v>
      </c>
      <c r="T382" s="71">
        <f t="shared" si="39"/>
        <v>0</v>
      </c>
      <c r="U382" s="65">
        <f t="shared" si="40"/>
        <v>0</v>
      </c>
      <c r="V382" s="59">
        <f t="shared" si="41"/>
        <v>0</v>
      </c>
    </row>
    <row r="383" spans="2:22" ht="13.5" customHeight="1">
      <c r="B383" s="63">
        <f t="shared" si="21"/>
        <v>357</v>
      </c>
      <c r="C383" s="70">
        <f t="shared" si="22"/>
        <v>0</v>
      </c>
      <c r="D383" s="71">
        <f t="shared" si="23"/>
        <v>0</v>
      </c>
      <c r="E383" s="70">
        <f t="shared" si="24"/>
        <v>0</v>
      </c>
      <c r="F383" s="71">
        <f t="shared" si="25"/>
        <v>0</v>
      </c>
      <c r="G383" s="70">
        <f t="shared" si="26"/>
        <v>0</v>
      </c>
      <c r="H383" s="71">
        <f t="shared" si="27"/>
        <v>0</v>
      </c>
      <c r="I383" s="70">
        <f t="shared" si="28"/>
        <v>0</v>
      </c>
      <c r="J383" s="71">
        <f t="shared" si="29"/>
        <v>0</v>
      </c>
      <c r="K383" s="70">
        <f t="shared" si="30"/>
        <v>0</v>
      </c>
      <c r="L383" s="71">
        <f t="shared" si="31"/>
        <v>0</v>
      </c>
      <c r="M383" s="68">
        <f t="shared" si="32"/>
        <v>0</v>
      </c>
      <c r="N383" s="71">
        <f t="shared" si="33"/>
        <v>0</v>
      </c>
      <c r="O383" s="68">
        <f t="shared" si="34"/>
        <v>0</v>
      </c>
      <c r="P383" s="71">
        <f t="shared" si="35"/>
        <v>0</v>
      </c>
      <c r="Q383" s="68">
        <f t="shared" si="36"/>
        <v>0</v>
      </c>
      <c r="R383" s="71">
        <f t="shared" si="37"/>
        <v>0</v>
      </c>
      <c r="S383" s="68">
        <f t="shared" si="38"/>
        <v>0</v>
      </c>
      <c r="T383" s="71">
        <f t="shared" si="39"/>
        <v>0</v>
      </c>
      <c r="U383" s="65">
        <f t="shared" si="40"/>
        <v>0</v>
      </c>
      <c r="V383" s="59">
        <f t="shared" si="41"/>
        <v>0</v>
      </c>
    </row>
    <row r="384" spans="2:22" ht="13.5" customHeight="1">
      <c r="B384" s="63">
        <f t="shared" si="21"/>
        <v>358</v>
      </c>
      <c r="C384" s="70">
        <f t="shared" si="22"/>
        <v>0</v>
      </c>
      <c r="D384" s="71">
        <f t="shared" si="23"/>
        <v>0</v>
      </c>
      <c r="E384" s="70">
        <f t="shared" si="24"/>
        <v>0</v>
      </c>
      <c r="F384" s="71">
        <f t="shared" si="25"/>
        <v>0</v>
      </c>
      <c r="G384" s="70">
        <f t="shared" si="26"/>
        <v>0</v>
      </c>
      <c r="H384" s="71">
        <f t="shared" si="27"/>
        <v>0</v>
      </c>
      <c r="I384" s="70">
        <f t="shared" si="28"/>
        <v>0</v>
      </c>
      <c r="J384" s="71">
        <f t="shared" si="29"/>
        <v>0</v>
      </c>
      <c r="K384" s="70">
        <f t="shared" si="30"/>
        <v>0</v>
      </c>
      <c r="L384" s="71">
        <f t="shared" si="31"/>
        <v>0</v>
      </c>
      <c r="M384" s="68">
        <f t="shared" si="32"/>
        <v>0</v>
      </c>
      <c r="N384" s="71">
        <f t="shared" si="33"/>
        <v>0</v>
      </c>
      <c r="O384" s="68">
        <f t="shared" si="34"/>
        <v>0</v>
      </c>
      <c r="P384" s="71">
        <f t="shared" si="35"/>
        <v>0</v>
      </c>
      <c r="Q384" s="68">
        <f t="shared" si="36"/>
        <v>0</v>
      </c>
      <c r="R384" s="71">
        <f t="shared" si="37"/>
        <v>0</v>
      </c>
      <c r="S384" s="68">
        <f t="shared" si="38"/>
        <v>0</v>
      </c>
      <c r="T384" s="71">
        <f t="shared" si="39"/>
        <v>0</v>
      </c>
      <c r="U384" s="65">
        <f t="shared" si="40"/>
        <v>0</v>
      </c>
      <c r="V384" s="59">
        <f t="shared" si="41"/>
        <v>0</v>
      </c>
    </row>
    <row r="385" spans="2:22" ht="13.5" customHeight="1">
      <c r="B385" s="63">
        <f t="shared" si="21"/>
        <v>359</v>
      </c>
      <c r="C385" s="70">
        <f t="shared" si="22"/>
        <v>0</v>
      </c>
      <c r="D385" s="71">
        <f t="shared" si="23"/>
        <v>0</v>
      </c>
      <c r="E385" s="70">
        <f t="shared" si="24"/>
        <v>0</v>
      </c>
      <c r="F385" s="71">
        <f t="shared" si="25"/>
        <v>0</v>
      </c>
      <c r="G385" s="70">
        <f t="shared" si="26"/>
        <v>0</v>
      </c>
      <c r="H385" s="71">
        <f t="shared" si="27"/>
        <v>0</v>
      </c>
      <c r="I385" s="70">
        <f t="shared" si="28"/>
        <v>0</v>
      </c>
      <c r="J385" s="71">
        <f t="shared" si="29"/>
        <v>0</v>
      </c>
      <c r="K385" s="70">
        <f t="shared" si="30"/>
        <v>0</v>
      </c>
      <c r="L385" s="71">
        <f t="shared" si="31"/>
        <v>0</v>
      </c>
      <c r="M385" s="68">
        <f t="shared" si="32"/>
        <v>0</v>
      </c>
      <c r="N385" s="71">
        <f t="shared" si="33"/>
        <v>0</v>
      </c>
      <c r="O385" s="68">
        <f t="shared" si="34"/>
        <v>0</v>
      </c>
      <c r="P385" s="71">
        <f t="shared" si="35"/>
        <v>0</v>
      </c>
      <c r="Q385" s="68">
        <f t="shared" si="36"/>
        <v>0</v>
      </c>
      <c r="R385" s="71">
        <f t="shared" si="37"/>
        <v>0</v>
      </c>
      <c r="S385" s="68">
        <f t="shared" si="38"/>
        <v>0</v>
      </c>
      <c r="T385" s="71">
        <f t="shared" si="39"/>
        <v>0</v>
      </c>
      <c r="U385" s="65">
        <f t="shared" si="40"/>
        <v>0</v>
      </c>
      <c r="V385" s="59">
        <f t="shared" si="41"/>
        <v>0</v>
      </c>
    </row>
    <row r="386" spans="2:22" ht="13.5" customHeight="1" thickBot="1">
      <c r="B386" s="64">
        <f t="shared" si="21"/>
        <v>360</v>
      </c>
      <c r="C386" s="72">
        <f t="shared" si="22"/>
        <v>0</v>
      </c>
      <c r="D386" s="73">
        <f t="shared" si="23"/>
        <v>0</v>
      </c>
      <c r="E386" s="72">
        <f t="shared" si="24"/>
        <v>0</v>
      </c>
      <c r="F386" s="73">
        <f t="shared" si="25"/>
        <v>0</v>
      </c>
      <c r="G386" s="72">
        <f t="shared" si="26"/>
        <v>0</v>
      </c>
      <c r="H386" s="73">
        <f t="shared" si="27"/>
        <v>0</v>
      </c>
      <c r="I386" s="72">
        <f t="shared" si="28"/>
        <v>0</v>
      </c>
      <c r="J386" s="73">
        <f t="shared" si="29"/>
        <v>0</v>
      </c>
      <c r="K386" s="72">
        <f t="shared" si="30"/>
        <v>0</v>
      </c>
      <c r="L386" s="73">
        <f t="shared" si="31"/>
        <v>0</v>
      </c>
      <c r="M386" s="75">
        <f t="shared" si="32"/>
        <v>0</v>
      </c>
      <c r="N386" s="73">
        <f t="shared" si="33"/>
        <v>0</v>
      </c>
      <c r="O386" s="75">
        <f t="shared" si="34"/>
        <v>0</v>
      </c>
      <c r="P386" s="73">
        <f t="shared" si="35"/>
        <v>0</v>
      </c>
      <c r="Q386" s="75">
        <f t="shared" si="36"/>
        <v>0</v>
      </c>
      <c r="R386" s="73">
        <f t="shared" si="37"/>
        <v>0</v>
      </c>
      <c r="S386" s="75">
        <f t="shared" si="38"/>
        <v>0</v>
      </c>
      <c r="T386" s="73">
        <f t="shared" si="39"/>
        <v>0</v>
      </c>
      <c r="U386" s="74">
        <f t="shared" si="40"/>
        <v>0</v>
      </c>
      <c r="V386" s="60">
        <f t="shared" si="41"/>
        <v>0</v>
      </c>
    </row>
  </sheetData>
  <mergeCells count="8">
    <mergeCell ref="B18:C18"/>
    <mergeCell ref="B19:C19"/>
    <mergeCell ref="J9:M17"/>
    <mergeCell ref="B17:C17"/>
    <mergeCell ref="B9:D9"/>
    <mergeCell ref="B10:D11"/>
    <mergeCell ref="B13:D13"/>
    <mergeCell ref="B14:D15"/>
  </mergeCells>
  <dataValidations count="1">
    <dataValidation type="custom" allowBlank="1" showDropDown="1" showErrorMessage="1" sqref="D17" xr:uid="{00000000-0002-0000-0400-000000000000}">
      <formula1>OR(NOT(ISERROR(DATEVALUE(D17))), AND(ISNUMBER(D17), LEFT(CELL("format", D17))="D"))</formula1>
    </dataValidation>
  </dataValidations>
  <pageMargins left="0.7" right="0.7" top="0.75" bottom="0.75" header="0.3" footer="0.3"/>
  <pageSetup orientation="portrait" verticalDpi="0" r:id="rId1"/>
  <ignoredErrors>
    <ignoredError sqref="E28:V28 E27:G27 I27:V27 E99:V386 E98:F98 H98:V98 E30:V40 E29 G29:V29 E42:V42 E41 G41:V41 E44:V97 E43:G43 I43:V43" 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1F48-F6B6-4888-8963-5500165347FD}">
  <sheetPr>
    <outlinePr summaryBelow="0" summaryRight="0"/>
  </sheetPr>
  <dimension ref="B2:W157"/>
  <sheetViews>
    <sheetView showGridLines="0" tabSelected="1" topLeftCell="A36" zoomScaleNormal="100" workbookViewId="0">
      <selection activeCell="J41" sqref="J41"/>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96</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45677</v>
      </c>
      <c r="D22" s="123">
        <v>4500</v>
      </c>
      <c r="E22" s="124">
        <v>5000</v>
      </c>
      <c r="F22" s="102"/>
      <c r="G22" s="125" t="b">
        <v>0</v>
      </c>
      <c r="H22" s="198" t="str">
        <f>Config!$D9</f>
        <v>Renta</v>
      </c>
      <c r="I22" s="97">
        <v>45659</v>
      </c>
      <c r="J22" s="10">
        <v>900</v>
      </c>
      <c r="K22" s="11">
        <v>900</v>
      </c>
      <c r="L22" s="102"/>
      <c r="M22" s="197" t="str">
        <f>Config!$F9</f>
        <v>Supermercado</v>
      </c>
      <c r="N22" s="123">
        <v>250</v>
      </c>
      <c r="O22" s="187">
        <f>IF(ISBLANK($M22), "", SUMIF(Ene!$H$56:$H$157,$M22,Ene!$D$56:$D$157))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45677</v>
      </c>
      <c r="D23" s="126">
        <v>500</v>
      </c>
      <c r="E23" s="127">
        <v>600</v>
      </c>
      <c r="F23" s="102"/>
      <c r="G23" s="128" t="b">
        <v>0</v>
      </c>
      <c r="H23" s="198" t="str">
        <f>Config!$D10</f>
        <v>Electricidad</v>
      </c>
      <c r="I23" s="97">
        <v>45662</v>
      </c>
      <c r="J23" s="8">
        <v>100</v>
      </c>
      <c r="K23" s="9">
        <v>100</v>
      </c>
      <c r="L23" s="102"/>
      <c r="M23" s="197" t="str">
        <f>Config!$F10</f>
        <v>Domicilios</v>
      </c>
      <c r="N23" s="126">
        <v>100</v>
      </c>
      <c r="O23" s="188">
        <f>IF(ISBLANK($M23), "", SUMIF(Ene!$H$56:$H$157,$M23,Ene!$D$56:$D$157))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45681</v>
      </c>
      <c r="D24" s="126">
        <v>300</v>
      </c>
      <c r="E24" s="127">
        <v>300</v>
      </c>
      <c r="F24" s="102"/>
      <c r="G24" s="128" t="b">
        <v>0</v>
      </c>
      <c r="H24" s="198" t="str">
        <f>Config!$D11</f>
        <v>Agua</v>
      </c>
      <c r="I24" s="97">
        <v>45662</v>
      </c>
      <c r="J24" s="8">
        <v>60</v>
      </c>
      <c r="K24" s="9">
        <v>60</v>
      </c>
      <c r="L24" s="102"/>
      <c r="M24" s="197" t="str">
        <f>Config!$F11</f>
        <v>Compras</v>
      </c>
      <c r="N24" s="126">
        <v>100</v>
      </c>
      <c r="O24" s="188">
        <f>IF(ISBLANK($M24), "", SUMIF(Ene!$H$56:$H$157,$M24,Ene!$D$56:$D$157))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45662</v>
      </c>
      <c r="J25" s="8">
        <v>120</v>
      </c>
      <c r="K25" s="9">
        <v>120</v>
      </c>
      <c r="L25" s="102"/>
      <c r="M25" s="197" t="str">
        <f>Config!$F12</f>
        <v>Rappi</v>
      </c>
      <c r="N25" s="126">
        <v>80</v>
      </c>
      <c r="O25" s="188">
        <f>IF(ISBLANK($M25), "", SUMIF(Ene!$H$56:$H$157,$M25,Ene!$D$56:$D$157))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45677</v>
      </c>
      <c r="J26" s="8">
        <v>70</v>
      </c>
      <c r="K26" s="9">
        <v>70</v>
      </c>
      <c r="L26" s="102"/>
      <c r="M26" s="197" t="str">
        <f>Config!$F13</f>
        <v>Bar</v>
      </c>
      <c r="N26" s="126">
        <v>100</v>
      </c>
      <c r="O26" s="188">
        <f>IF(ISBLANK($M26), "", SUMIF(Ene!$H$56:$H$157,$M26,Ene!$D$56:$D$157))</f>
        <v>120</v>
      </c>
      <c r="P26" s="102"/>
      <c r="Q26" s="197">
        <f>Config!$H13</f>
        <v>5</v>
      </c>
      <c r="R26" s="126"/>
      <c r="S26" s="127"/>
      <c r="T26" s="102"/>
      <c r="U26" s="197">
        <f>Config!$J13</f>
        <v>5</v>
      </c>
      <c r="V26" s="126"/>
      <c r="W26" s="127"/>
    </row>
    <row r="27" spans="2:23" ht="15.5">
      <c r="B27" s="197">
        <f>Config!$B14</f>
        <v>6</v>
      </c>
      <c r="C27" s="122"/>
      <c r="D27" s="126"/>
      <c r="E27" s="127"/>
      <c r="F27" s="102"/>
      <c r="G27" s="128" t="b">
        <v>0</v>
      </c>
      <c r="H27" s="198" t="str">
        <f>Config!$D14</f>
        <v>Internet</v>
      </c>
      <c r="I27" s="97">
        <v>45681</v>
      </c>
      <c r="J27" s="8">
        <v>50</v>
      </c>
      <c r="K27" s="9">
        <v>50</v>
      </c>
      <c r="L27" s="102"/>
      <c r="M27" s="197" t="str">
        <f>Config!$F14</f>
        <v>Salud</v>
      </c>
      <c r="N27" s="126">
        <v>60</v>
      </c>
      <c r="O27" s="188">
        <f>IF(ISBLANK($M27), "", SUMIF(Ene!$H$56:$H$157,$M27,Ene!$D$56:$D$157))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45682</v>
      </c>
      <c r="J28" s="8">
        <v>60</v>
      </c>
      <c r="K28" s="9">
        <v>60</v>
      </c>
      <c r="L28" s="102"/>
      <c r="M28" s="197" t="str">
        <f>Config!$F15</f>
        <v>Entretenimiento</v>
      </c>
      <c r="N28" s="126">
        <v>200</v>
      </c>
      <c r="O28" s="188">
        <f>IF(ISBLANK($M28), "", SUMIF(Ene!$H$56:$H$157,$M28,Ene!$D$56:$D$157))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SUMIF(Ene!$H$56:$H$157,$M29,Ene!$D$56:$D$157))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45662</v>
      </c>
      <c r="J30" s="8">
        <v>120</v>
      </c>
      <c r="K30" s="9">
        <v>120</v>
      </c>
      <c r="L30" s="102"/>
      <c r="M30" s="197" t="str">
        <f>Config!$F17</f>
        <v>Casa</v>
      </c>
      <c r="N30" s="126">
        <v>100</v>
      </c>
      <c r="O30" s="188">
        <f>IF(ISBLANK($M30), "", SUMIF(Ene!$H$56:$H$157,$M30,Ene!$D$56:$D$157))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45677</v>
      </c>
      <c r="J31" s="8">
        <v>70</v>
      </c>
      <c r="K31" s="9">
        <v>70</v>
      </c>
      <c r="L31" s="102"/>
      <c r="M31" s="197">
        <f>Config!$F18</f>
        <v>10</v>
      </c>
      <c r="N31" s="126">
        <v>80</v>
      </c>
      <c r="O31" s="188">
        <f>IF(ISBLANK($M31), "", SUMIF(Ene!$H$56:$H$157,$M31,Ene!$D$56:$D$157))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45681</v>
      </c>
      <c r="J32" s="8">
        <v>50</v>
      </c>
      <c r="K32" s="9">
        <v>50</v>
      </c>
      <c r="L32" s="102"/>
      <c r="M32" s="197">
        <f>Config!$F19</f>
        <v>11</v>
      </c>
      <c r="N32" s="126">
        <v>100</v>
      </c>
      <c r="O32" s="188">
        <f>IF(ISBLANK($M32), "", SUMIF(Ene!$H$56:$H$157,$M32,Ene!$D$56:$D$157))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45682</v>
      </c>
      <c r="J33" s="8">
        <v>60</v>
      </c>
      <c r="K33" s="9">
        <v>60</v>
      </c>
      <c r="L33" s="102"/>
      <c r="M33" s="197">
        <f>Config!$F20</f>
        <v>12</v>
      </c>
      <c r="N33" s="126">
        <v>60</v>
      </c>
      <c r="O33" s="188">
        <f>IF(ISBLANK($M33), "", SUMIF(Ene!$H$56:$H$157,$M33,Ene!$D$56:$D$157))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SUMIF(Ene!$H$56:$H$157,$M34,Ene!$D$56:$D$157))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45662</v>
      </c>
      <c r="J35" s="8">
        <v>120</v>
      </c>
      <c r="K35" s="9">
        <v>120</v>
      </c>
      <c r="L35" s="102"/>
      <c r="M35" s="197">
        <f>Config!$F22</f>
        <v>14</v>
      </c>
      <c r="N35" s="126">
        <v>150</v>
      </c>
      <c r="O35" s="188">
        <f>IF(ISBLANK($M35), "", SUMIF(Ene!$H$56:$H$157,$M35,Ene!$D$56:$D$157))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45677</v>
      </c>
      <c r="J36" s="8">
        <v>70</v>
      </c>
      <c r="K36" s="9">
        <v>70</v>
      </c>
      <c r="L36" s="102"/>
      <c r="M36" s="197">
        <f>Config!$F23</f>
        <v>15</v>
      </c>
      <c r="N36" s="126">
        <v>100</v>
      </c>
      <c r="O36" s="188">
        <f>IF(ISBLANK($M36), "", SUMIF(Ene!$H$56:$H$157,$M36,Ene!$D$56:$D$157))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45681</v>
      </c>
      <c r="J37" s="8">
        <v>50</v>
      </c>
      <c r="K37" s="9">
        <v>50</v>
      </c>
      <c r="L37" s="102"/>
      <c r="M37" s="197">
        <f>Config!$F24</f>
        <v>16</v>
      </c>
      <c r="N37" s="126">
        <v>0</v>
      </c>
      <c r="O37" s="188">
        <f>IF(ISBLANK($M37), "", SUMIF(Ene!$H$56:$H$157,$M37,Ene!$D$56:$D$157))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45682</v>
      </c>
      <c r="J38" s="8">
        <v>60</v>
      </c>
      <c r="K38" s="9">
        <v>60</v>
      </c>
      <c r="L38" s="102"/>
      <c r="M38" s="197">
        <f>Config!$F25</f>
        <v>17</v>
      </c>
      <c r="N38" s="126">
        <v>0</v>
      </c>
      <c r="O38" s="188">
        <f>IF(ISBLANK($M38), "", SUMIF(Ene!$H$56:$H$157,$M38,Ene!$D$56:$D$157))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t="b">
        <v>0</v>
      </c>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t="b">
        <v>0</v>
      </c>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45660</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45662</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45664</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45664</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45679</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45683</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45677</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45659</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45680</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45680</v>
      </c>
      <c r="C65" s="248"/>
      <c r="D65" s="230">
        <v>50</v>
      </c>
      <c r="E65" s="231"/>
      <c r="F65" s="231"/>
      <c r="G65" s="232"/>
      <c r="H65" s="233" t="s">
        <v>45</v>
      </c>
      <c r="I65" s="234"/>
      <c r="J65" s="233" t="s">
        <v>90</v>
      </c>
      <c r="K65" s="249"/>
      <c r="L65" s="102"/>
      <c r="M65" s="102"/>
      <c r="N65" s="102"/>
      <c r="O65" s="102"/>
      <c r="P65" s="102"/>
    </row>
    <row r="66" spans="2:19" ht="12.5">
      <c r="B66" s="247">
        <v>45682</v>
      </c>
      <c r="C66" s="248"/>
      <c r="D66" s="230">
        <v>80</v>
      </c>
      <c r="E66" s="231"/>
      <c r="F66" s="231"/>
      <c r="G66" s="232"/>
      <c r="H66" s="233" t="s">
        <v>76</v>
      </c>
      <c r="I66" s="234"/>
      <c r="J66" s="233" t="s">
        <v>91</v>
      </c>
      <c r="K66" s="249"/>
      <c r="L66" s="102"/>
      <c r="M66" s="102"/>
      <c r="N66" s="102"/>
      <c r="O66" s="102"/>
      <c r="P66" s="102"/>
    </row>
    <row r="67" spans="2:19" ht="12.5">
      <c r="B67" s="247">
        <v>45684</v>
      </c>
      <c r="C67" s="248"/>
      <c r="D67" s="230">
        <v>150</v>
      </c>
      <c r="E67" s="231"/>
      <c r="F67" s="231"/>
      <c r="G67" s="232"/>
      <c r="H67" s="233" t="s">
        <v>76</v>
      </c>
      <c r="I67" s="234"/>
      <c r="J67" s="233" t="s">
        <v>92</v>
      </c>
      <c r="K67" s="249"/>
      <c r="L67" s="102"/>
      <c r="M67" s="102"/>
      <c r="N67" s="102"/>
      <c r="O67" s="102"/>
      <c r="P67" s="102"/>
    </row>
    <row r="68" spans="2:19" ht="12.5">
      <c r="B68" s="247">
        <v>45684</v>
      </c>
      <c r="C68" s="248"/>
      <c r="D68" s="230">
        <v>80</v>
      </c>
      <c r="E68" s="231"/>
      <c r="F68" s="231"/>
      <c r="G68" s="232"/>
      <c r="H68" s="233" t="s">
        <v>79</v>
      </c>
      <c r="I68" s="234"/>
      <c r="J68" s="233" t="s">
        <v>94</v>
      </c>
      <c r="K68" s="249"/>
      <c r="L68" s="102"/>
      <c r="M68" s="102"/>
      <c r="N68" s="102"/>
      <c r="O68" s="102"/>
      <c r="P68" s="102"/>
    </row>
    <row r="69" spans="2:19" ht="12.5">
      <c r="B69" s="247">
        <v>45684</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M75:S75"/>
    <mergeCell ref="M81:S81"/>
    <mergeCell ref="M76:S79"/>
    <mergeCell ref="M82:S85"/>
    <mergeCell ref="B20:E20"/>
    <mergeCell ref="G20:K20"/>
    <mergeCell ref="M20:O20"/>
    <mergeCell ref="Q20:S20"/>
    <mergeCell ref="G21:H21"/>
    <mergeCell ref="B55:C55"/>
    <mergeCell ref="D55:G55"/>
    <mergeCell ref="H55:I55"/>
    <mergeCell ref="J55:K55"/>
    <mergeCell ref="B58:C58"/>
    <mergeCell ref="D58:G58"/>
    <mergeCell ref="H58:I58"/>
    <mergeCell ref="J58:K58"/>
    <mergeCell ref="B59:C59"/>
    <mergeCell ref="D59:G59"/>
    <mergeCell ref="H59:I59"/>
    <mergeCell ref="J59:K59"/>
    <mergeCell ref="B56:C56"/>
    <mergeCell ref="D56:G56"/>
    <mergeCell ref="H56:I56"/>
    <mergeCell ref="B8:D8"/>
    <mergeCell ref="B9:D10"/>
    <mergeCell ref="B12:D12"/>
    <mergeCell ref="B13:D14"/>
    <mergeCell ref="B16:D16"/>
    <mergeCell ref="B17:D18"/>
    <mergeCell ref="B51:C51"/>
    <mergeCell ref="G52:H52"/>
    <mergeCell ref="B54:K54"/>
    <mergeCell ref="B45:E45"/>
    <mergeCell ref="B46:C46"/>
    <mergeCell ref="B47:C47"/>
    <mergeCell ref="B48:C48"/>
    <mergeCell ref="B49:C49"/>
    <mergeCell ref="B50:C50"/>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D66:G66"/>
    <mergeCell ref="H66:I66"/>
    <mergeCell ref="J66:K66"/>
    <mergeCell ref="D67:G67"/>
    <mergeCell ref="H67:I67"/>
    <mergeCell ref="J67:K67"/>
    <mergeCell ref="D64:G64"/>
    <mergeCell ref="H64:I64"/>
    <mergeCell ref="J64:K64"/>
    <mergeCell ref="D65:G65"/>
    <mergeCell ref="H65:I65"/>
    <mergeCell ref="J65:K65"/>
    <mergeCell ref="B64:C64"/>
    <mergeCell ref="D74:G74"/>
    <mergeCell ref="H74:I74"/>
    <mergeCell ref="J74:K74"/>
    <mergeCell ref="B65:C65"/>
    <mergeCell ref="D75:G75"/>
    <mergeCell ref="H75:I75"/>
    <mergeCell ref="J75:K75"/>
    <mergeCell ref="D72:G72"/>
    <mergeCell ref="H72:I72"/>
    <mergeCell ref="J72:K72"/>
    <mergeCell ref="D73:G73"/>
    <mergeCell ref="H73:I73"/>
    <mergeCell ref="J73:K73"/>
    <mergeCell ref="B66:C66"/>
    <mergeCell ref="B67:C67"/>
    <mergeCell ref="D70:G70"/>
    <mergeCell ref="H70:I70"/>
    <mergeCell ref="J70:K70"/>
    <mergeCell ref="D71:G71"/>
    <mergeCell ref="H71:I71"/>
    <mergeCell ref="J71:K71"/>
    <mergeCell ref="D68:G68"/>
    <mergeCell ref="H68:I68"/>
    <mergeCell ref="B68:C68"/>
    <mergeCell ref="D78:G78"/>
    <mergeCell ref="H78:I78"/>
    <mergeCell ref="J78:K78"/>
    <mergeCell ref="B69:C69"/>
    <mergeCell ref="D79:G79"/>
    <mergeCell ref="H79:I79"/>
    <mergeCell ref="J79:K79"/>
    <mergeCell ref="H76:I76"/>
    <mergeCell ref="J76:K76"/>
    <mergeCell ref="H77:I77"/>
    <mergeCell ref="J77:K77"/>
    <mergeCell ref="J68:K68"/>
    <mergeCell ref="D69:G69"/>
    <mergeCell ref="H69:I69"/>
    <mergeCell ref="J69:K69"/>
    <mergeCell ref="D76:G76"/>
    <mergeCell ref="D77:G77"/>
    <mergeCell ref="H82:I82"/>
    <mergeCell ref="J82:K82"/>
    <mergeCell ref="H83:I83"/>
    <mergeCell ref="J83:K83"/>
    <mergeCell ref="D80:G80"/>
    <mergeCell ref="H80:I80"/>
    <mergeCell ref="J80:K80"/>
    <mergeCell ref="D81:G81"/>
    <mergeCell ref="H81:I81"/>
    <mergeCell ref="J81:K81"/>
    <mergeCell ref="D82:G82"/>
    <mergeCell ref="D83:G83"/>
    <mergeCell ref="J90:K90"/>
    <mergeCell ref="D91:G91"/>
    <mergeCell ref="H91:I91"/>
    <mergeCell ref="J91:K91"/>
    <mergeCell ref="D88:G88"/>
    <mergeCell ref="H88:I88"/>
    <mergeCell ref="J88:K88"/>
    <mergeCell ref="D89:G89"/>
    <mergeCell ref="H89:I89"/>
    <mergeCell ref="J89:K89"/>
    <mergeCell ref="D86:G86"/>
    <mergeCell ref="H86:I86"/>
    <mergeCell ref="J86:K86"/>
    <mergeCell ref="D87:G87"/>
    <mergeCell ref="H87:I87"/>
    <mergeCell ref="J87:K87"/>
    <mergeCell ref="D84:G84"/>
    <mergeCell ref="H84:I84"/>
    <mergeCell ref="J84:K84"/>
    <mergeCell ref="D85:G85"/>
    <mergeCell ref="H85:I85"/>
    <mergeCell ref="J85:K85"/>
    <mergeCell ref="H99:I99"/>
    <mergeCell ref="J99:K99"/>
    <mergeCell ref="D96:G96"/>
    <mergeCell ref="H96:I96"/>
    <mergeCell ref="J96:K96"/>
    <mergeCell ref="Q87:S87"/>
    <mergeCell ref="D97:G97"/>
    <mergeCell ref="H97:I97"/>
    <mergeCell ref="J97:K97"/>
    <mergeCell ref="Q88:S89"/>
    <mergeCell ref="D94:G94"/>
    <mergeCell ref="H94:I94"/>
    <mergeCell ref="J94:K94"/>
    <mergeCell ref="D95:G95"/>
    <mergeCell ref="H95:I95"/>
    <mergeCell ref="J95:K95"/>
    <mergeCell ref="D92:G92"/>
    <mergeCell ref="H92:I92"/>
    <mergeCell ref="J92:K92"/>
    <mergeCell ref="D93:G93"/>
    <mergeCell ref="H93:I93"/>
    <mergeCell ref="J93:K93"/>
    <mergeCell ref="D90:G90"/>
    <mergeCell ref="H90:I90"/>
    <mergeCell ref="D104:G104"/>
    <mergeCell ref="H104:I104"/>
    <mergeCell ref="J104:K104"/>
    <mergeCell ref="D105:G105"/>
    <mergeCell ref="H105:I105"/>
    <mergeCell ref="J105:K105"/>
    <mergeCell ref="Q92:S92"/>
    <mergeCell ref="D102:G102"/>
    <mergeCell ref="H102:I102"/>
    <mergeCell ref="J102:K102"/>
    <mergeCell ref="Q93:S94"/>
    <mergeCell ref="D103:G103"/>
    <mergeCell ref="H103:I103"/>
    <mergeCell ref="J103:K103"/>
    <mergeCell ref="D100:G100"/>
    <mergeCell ref="H100:I100"/>
    <mergeCell ref="J100:K100"/>
    <mergeCell ref="D101:G101"/>
    <mergeCell ref="H101:I101"/>
    <mergeCell ref="J101:K101"/>
    <mergeCell ref="D98:G98"/>
    <mergeCell ref="H98:I98"/>
    <mergeCell ref="J98:K98"/>
    <mergeCell ref="D99:G99"/>
    <mergeCell ref="D108:G108"/>
    <mergeCell ref="H108:I108"/>
    <mergeCell ref="J108:K108"/>
    <mergeCell ref="D109:G109"/>
    <mergeCell ref="H109:I109"/>
    <mergeCell ref="J109:K109"/>
    <mergeCell ref="D106:G106"/>
    <mergeCell ref="H106:I106"/>
    <mergeCell ref="J106:K106"/>
    <mergeCell ref="D107:G107"/>
    <mergeCell ref="H107:I107"/>
    <mergeCell ref="J107:K107"/>
    <mergeCell ref="D112:G112"/>
    <mergeCell ref="H112:I112"/>
    <mergeCell ref="J112:K112"/>
    <mergeCell ref="D113:G113"/>
    <mergeCell ref="H113:I113"/>
    <mergeCell ref="J113:K113"/>
    <mergeCell ref="D110:G110"/>
    <mergeCell ref="H110:I110"/>
    <mergeCell ref="J110:K110"/>
    <mergeCell ref="D111:G111"/>
    <mergeCell ref="H111:I111"/>
    <mergeCell ref="J111:K111"/>
    <mergeCell ref="D116:G116"/>
    <mergeCell ref="H116:I116"/>
    <mergeCell ref="J116:K116"/>
    <mergeCell ref="D117:G117"/>
    <mergeCell ref="H117:I117"/>
    <mergeCell ref="J117:K117"/>
    <mergeCell ref="D114:G114"/>
    <mergeCell ref="H114:I114"/>
    <mergeCell ref="J114:K114"/>
    <mergeCell ref="D115:G115"/>
    <mergeCell ref="H115:I115"/>
    <mergeCell ref="J115:K115"/>
    <mergeCell ref="D120:G120"/>
    <mergeCell ref="H120:I120"/>
    <mergeCell ref="J120:K120"/>
    <mergeCell ref="D121:G121"/>
    <mergeCell ref="H121:I121"/>
    <mergeCell ref="J121:K121"/>
    <mergeCell ref="D118:G118"/>
    <mergeCell ref="H118:I118"/>
    <mergeCell ref="J118:K118"/>
    <mergeCell ref="D119:G119"/>
    <mergeCell ref="H119:I119"/>
    <mergeCell ref="J119:K119"/>
    <mergeCell ref="D124:G124"/>
    <mergeCell ref="H124:I124"/>
    <mergeCell ref="J124:K124"/>
    <mergeCell ref="D125:G125"/>
    <mergeCell ref="H125:I125"/>
    <mergeCell ref="J125:K125"/>
    <mergeCell ref="D122:G122"/>
    <mergeCell ref="H122:I122"/>
    <mergeCell ref="J122:K122"/>
    <mergeCell ref="D123:G123"/>
    <mergeCell ref="H123:I123"/>
    <mergeCell ref="J123:K123"/>
    <mergeCell ref="D128:G128"/>
    <mergeCell ref="H128:I128"/>
    <mergeCell ref="J128:K128"/>
    <mergeCell ref="D129:G129"/>
    <mergeCell ref="H129:I129"/>
    <mergeCell ref="J129:K129"/>
    <mergeCell ref="D126:G126"/>
    <mergeCell ref="H126:I126"/>
    <mergeCell ref="J126:K126"/>
    <mergeCell ref="D127:G127"/>
    <mergeCell ref="H127:I127"/>
    <mergeCell ref="J127:K127"/>
    <mergeCell ref="D132:G132"/>
    <mergeCell ref="H132:I132"/>
    <mergeCell ref="J132:K132"/>
    <mergeCell ref="D133:G133"/>
    <mergeCell ref="H133:I133"/>
    <mergeCell ref="J133:K133"/>
    <mergeCell ref="D130:G130"/>
    <mergeCell ref="H130:I130"/>
    <mergeCell ref="J130:K130"/>
    <mergeCell ref="D131:G131"/>
    <mergeCell ref="H131:I131"/>
    <mergeCell ref="J131:K131"/>
    <mergeCell ref="D136:G136"/>
    <mergeCell ref="H136:I136"/>
    <mergeCell ref="J136:K136"/>
    <mergeCell ref="D137:G137"/>
    <mergeCell ref="H137:I137"/>
    <mergeCell ref="J137:K137"/>
    <mergeCell ref="D134:G134"/>
    <mergeCell ref="H134:I134"/>
    <mergeCell ref="J134:K134"/>
    <mergeCell ref="D135:G135"/>
    <mergeCell ref="H135:I135"/>
    <mergeCell ref="J135:K135"/>
    <mergeCell ref="D140:G140"/>
    <mergeCell ref="H140:I140"/>
    <mergeCell ref="J140:K140"/>
    <mergeCell ref="D141:G141"/>
    <mergeCell ref="H141:I141"/>
    <mergeCell ref="J141:K141"/>
    <mergeCell ref="D138:G138"/>
    <mergeCell ref="H138:I138"/>
    <mergeCell ref="J138:K138"/>
    <mergeCell ref="D139:G139"/>
    <mergeCell ref="H139:I139"/>
    <mergeCell ref="J139:K139"/>
    <mergeCell ref="D144:G144"/>
    <mergeCell ref="H144:I144"/>
    <mergeCell ref="J144:K144"/>
    <mergeCell ref="D145:G145"/>
    <mergeCell ref="H145:I145"/>
    <mergeCell ref="J145:K145"/>
    <mergeCell ref="D142:G142"/>
    <mergeCell ref="H142:I142"/>
    <mergeCell ref="J142:K142"/>
    <mergeCell ref="D143:G143"/>
    <mergeCell ref="H143:I143"/>
    <mergeCell ref="J143:K143"/>
    <mergeCell ref="J151:K151"/>
    <mergeCell ref="D148:G148"/>
    <mergeCell ref="H148:I148"/>
    <mergeCell ref="J148:K148"/>
    <mergeCell ref="D149:G149"/>
    <mergeCell ref="H149:I149"/>
    <mergeCell ref="J149:K149"/>
    <mergeCell ref="D146:G146"/>
    <mergeCell ref="H146:I146"/>
    <mergeCell ref="J146:K146"/>
    <mergeCell ref="D147:G147"/>
    <mergeCell ref="H147:I147"/>
    <mergeCell ref="J147:K147"/>
    <mergeCell ref="U20:W20"/>
    <mergeCell ref="D156:G156"/>
    <mergeCell ref="H156:I156"/>
    <mergeCell ref="J156:K156"/>
    <mergeCell ref="D157:G157"/>
    <mergeCell ref="H157:I157"/>
    <mergeCell ref="J157:K157"/>
    <mergeCell ref="D154:G154"/>
    <mergeCell ref="H154:I154"/>
    <mergeCell ref="J154:K154"/>
    <mergeCell ref="D155:G155"/>
    <mergeCell ref="H155:I155"/>
    <mergeCell ref="J155:K155"/>
    <mergeCell ref="D152:G152"/>
    <mergeCell ref="H152:I152"/>
    <mergeCell ref="J152:K152"/>
    <mergeCell ref="D153:G153"/>
    <mergeCell ref="H153:I153"/>
    <mergeCell ref="J153:K153"/>
    <mergeCell ref="D150:G150"/>
    <mergeCell ref="H150:I150"/>
    <mergeCell ref="J150:K150"/>
    <mergeCell ref="D151:G151"/>
    <mergeCell ref="H151:I151"/>
  </mergeCells>
  <conditionalFormatting sqref="B22:B41">
    <cfRule type="duplicateValues" dxfId="86" priority="51"/>
  </conditionalFormatting>
  <conditionalFormatting sqref="H22:H51">
    <cfRule type="duplicateValues" dxfId="85" priority="43"/>
    <cfRule type="expression" dxfId="84" priority="44">
      <formula>$G22</formula>
    </cfRule>
  </conditionalFormatting>
  <conditionalFormatting sqref="M22:M51">
    <cfRule type="duplicateValues" dxfId="83" priority="47"/>
  </conditionalFormatting>
  <conditionalFormatting sqref="Q22:Q51">
    <cfRule type="duplicateValues" dxfId="82" priority="52"/>
  </conditionalFormatting>
  <conditionalFormatting sqref="U22:U51">
    <cfRule type="duplicateValues" dxfId="81" priority="49"/>
  </conditionalFormatting>
  <dataValidations disablePrompts="1" count="1">
    <dataValidation type="list" allowBlank="1" sqref="H56:I56 H57:H157" xr:uid="{1A0017AF-8A22-4E15-8FE2-E13695A86B6D}">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36872" r:id="rId8" name="Check Box 8">
              <controlPr defaultSize="0" autoFill="0" autoLine="0" autoPict="0">
                <anchor moveWithCells="1">
                  <from>
                    <xdr:col>6</xdr:col>
                    <xdr:colOff>0</xdr:colOff>
                    <xdr:row>41</xdr:row>
                    <xdr:rowOff>0</xdr:rowOff>
                  </from>
                  <to>
                    <xdr:col>6</xdr:col>
                    <xdr:colOff>203200</xdr:colOff>
                    <xdr:row>42</xdr:row>
                    <xdr:rowOff>0</xdr:rowOff>
                  </to>
                </anchor>
              </controlPr>
            </control>
          </mc:Choice>
        </mc:AlternateContent>
        <mc:AlternateContent xmlns:mc="http://schemas.openxmlformats.org/markup-compatibility/2006">
          <mc:Choice Requires="x14">
            <control shapeId="36873"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36874"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36875"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36876"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36877"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36878"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36879"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36880"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36881"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36882"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36883"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36884"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36885"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36886"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36887"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6888"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36889"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36891" r:id="rId26" name="Check Box 27">
              <controlPr defaultSize="0" autoFill="0" autoLine="0" autoPict="0">
                <anchor moveWithCells="1">
                  <from>
                    <xdr:col>5</xdr:col>
                    <xdr:colOff>184150</xdr:colOff>
                    <xdr:row>31</xdr:row>
                    <xdr:rowOff>190500</xdr:rowOff>
                  </from>
                  <to>
                    <xdr:col>6</xdr:col>
                    <xdr:colOff>203200</xdr:colOff>
                    <xdr:row>32</xdr:row>
                    <xdr:rowOff>190500</xdr:rowOff>
                  </to>
                </anchor>
              </controlPr>
            </control>
          </mc:Choice>
        </mc:AlternateContent>
        <mc:AlternateContent xmlns:mc="http://schemas.openxmlformats.org/markup-compatibility/2006">
          <mc:Choice Requires="x14">
            <control shapeId="36892" r:id="rId27" name="Check Box 28">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36893" r:id="rId28" name="Check Box 29">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36894" r:id="rId29" name="Check Box 30">
              <controlPr defaultSize="0" autoFill="0" autoLine="0" autoPict="0">
                <anchor moveWithCells="1">
                  <from>
                    <xdr:col>6</xdr:col>
                    <xdr:colOff>12700</xdr:colOff>
                    <xdr:row>35</xdr:row>
                    <xdr:rowOff>12700</xdr:rowOff>
                  </from>
                  <to>
                    <xdr:col>7</xdr:col>
                    <xdr:colOff>0</xdr:colOff>
                    <xdr:row>36</xdr:row>
                    <xdr:rowOff>19050</xdr:rowOff>
                  </to>
                </anchor>
              </controlPr>
            </control>
          </mc:Choice>
        </mc:AlternateContent>
        <mc:AlternateContent xmlns:mc="http://schemas.openxmlformats.org/markup-compatibility/2006">
          <mc:Choice Requires="x14">
            <control shapeId="36895" r:id="rId30" name="Check Box 31">
              <controlPr defaultSize="0" autoFill="0" autoLine="0" autoPict="0">
                <anchor moveWithCells="1">
                  <from>
                    <xdr:col>6</xdr:col>
                    <xdr:colOff>12700</xdr:colOff>
                    <xdr:row>35</xdr:row>
                    <xdr:rowOff>203200</xdr:rowOff>
                  </from>
                  <to>
                    <xdr:col>7</xdr:col>
                    <xdr:colOff>0</xdr:colOff>
                    <xdr:row>37</xdr:row>
                    <xdr:rowOff>0</xdr:rowOff>
                  </to>
                </anchor>
              </controlPr>
            </control>
          </mc:Choice>
        </mc:AlternateContent>
        <mc:AlternateContent xmlns:mc="http://schemas.openxmlformats.org/markup-compatibility/2006">
          <mc:Choice Requires="x14">
            <control shapeId="36896" r:id="rId31" name="Check Box 32">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36897" r:id="rId32" name="Check Box 33">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36898" r:id="rId33" name="Check Box 34">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246B-9ED3-4F8B-9493-71B4CFDF77A9}">
  <sheetPr>
    <outlinePr summaryBelow="0" summaryRight="0"/>
  </sheetPr>
  <dimension ref="B2:W157"/>
  <sheetViews>
    <sheetView showGridLines="0" topLeftCell="A39"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105</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45708</v>
      </c>
      <c r="D22" s="123">
        <v>4500</v>
      </c>
      <c r="E22" s="124">
        <v>5000</v>
      </c>
      <c r="F22" s="102"/>
      <c r="G22" s="125" t="b">
        <v>0</v>
      </c>
      <c r="H22" s="198" t="str">
        <f>Config!$D9</f>
        <v>Renta</v>
      </c>
      <c r="I22" s="97">
        <v>45690</v>
      </c>
      <c r="J22" s="10">
        <v>900</v>
      </c>
      <c r="K22" s="11">
        <v>900</v>
      </c>
      <c r="L22" s="102"/>
      <c r="M22" s="197" t="str">
        <f>Config!$F9</f>
        <v>Supermercado</v>
      </c>
      <c r="N22" s="123">
        <v>250</v>
      </c>
      <c r="O22" s="187">
        <f>IF(ISBLANK($M22), "", SUMIF(Feb!$H$56:$H$157,$M22,Feb!$D$56:$D$157))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45708</v>
      </c>
      <c r="D23" s="126">
        <v>500</v>
      </c>
      <c r="E23" s="127">
        <v>600</v>
      </c>
      <c r="F23" s="102"/>
      <c r="G23" s="128" t="b">
        <v>0</v>
      </c>
      <c r="H23" s="198" t="str">
        <f>Config!$D10</f>
        <v>Electricidad</v>
      </c>
      <c r="I23" s="97">
        <v>45693</v>
      </c>
      <c r="J23" s="8">
        <v>100</v>
      </c>
      <c r="K23" s="9">
        <v>100</v>
      </c>
      <c r="L23" s="102"/>
      <c r="M23" s="197" t="str">
        <f>Config!$F10</f>
        <v>Domicilios</v>
      </c>
      <c r="N23" s="126">
        <v>100</v>
      </c>
      <c r="O23" s="188">
        <f>IF(ISBLANK($M23), "", SUMIF(Feb!$H$56:$H$157,$M23,Feb!$D$56:$D$157))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45712</v>
      </c>
      <c r="D24" s="126">
        <v>300</v>
      </c>
      <c r="E24" s="127">
        <v>300</v>
      </c>
      <c r="F24" s="102"/>
      <c r="G24" s="128" t="b">
        <v>0</v>
      </c>
      <c r="H24" s="198" t="str">
        <f>Config!$D11</f>
        <v>Agua</v>
      </c>
      <c r="I24" s="97">
        <v>45693</v>
      </c>
      <c r="J24" s="8">
        <v>60</v>
      </c>
      <c r="K24" s="9">
        <v>60</v>
      </c>
      <c r="L24" s="102"/>
      <c r="M24" s="197" t="str">
        <f>Config!$F11</f>
        <v>Compras</v>
      </c>
      <c r="N24" s="126">
        <v>100</v>
      </c>
      <c r="O24" s="188">
        <f>IF(ISBLANK($M24), "", SUMIF(Feb!$H$56:$H$157,$M24,Feb!$D$56:$D$157))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45693</v>
      </c>
      <c r="J25" s="8">
        <v>120</v>
      </c>
      <c r="K25" s="9">
        <v>120</v>
      </c>
      <c r="L25" s="102"/>
      <c r="M25" s="197" t="str">
        <f>Config!$F12</f>
        <v>Rappi</v>
      </c>
      <c r="N25" s="126">
        <v>80</v>
      </c>
      <c r="O25" s="188">
        <f>IF(ISBLANK($M25), "", SUMIF(Feb!$H$56:$H$157,$M25,Feb!$D$56:$D$157))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45708</v>
      </c>
      <c r="J26" s="8">
        <v>70</v>
      </c>
      <c r="K26" s="9">
        <v>70</v>
      </c>
      <c r="L26" s="102"/>
      <c r="M26" s="197" t="str">
        <f>Config!$F13</f>
        <v>Bar</v>
      </c>
      <c r="N26" s="126">
        <v>100</v>
      </c>
      <c r="O26" s="188">
        <f>IF(ISBLANK($M26), "", SUMIF(Feb!$H$56:$H$157,$M26,Feb!$D$56:$D$157))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45712</v>
      </c>
      <c r="J27" s="8">
        <v>50</v>
      </c>
      <c r="K27" s="9">
        <v>50</v>
      </c>
      <c r="L27" s="102"/>
      <c r="M27" s="197" t="str">
        <f>Config!$F14</f>
        <v>Salud</v>
      </c>
      <c r="N27" s="126">
        <v>60</v>
      </c>
      <c r="O27" s="188">
        <f>IF(ISBLANK($M27), "", SUMIF(Feb!$H$56:$H$157,$M27,Feb!$D$56:$D$157))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45713</v>
      </c>
      <c r="J28" s="8">
        <v>60</v>
      </c>
      <c r="K28" s="9">
        <v>60</v>
      </c>
      <c r="L28" s="102"/>
      <c r="M28" s="197" t="str">
        <f>Config!$F15</f>
        <v>Entretenimiento</v>
      </c>
      <c r="N28" s="126">
        <v>200</v>
      </c>
      <c r="O28" s="188">
        <f>IF(ISBLANK($M28), "", SUMIF(Feb!$H$56:$H$157,$M28,Feb!$D$56:$D$157))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SUMIF(Feb!$H$56:$H$157,$M29,Feb!$D$56:$D$157))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45693</v>
      </c>
      <c r="J30" s="8">
        <v>120</v>
      </c>
      <c r="K30" s="9">
        <v>120</v>
      </c>
      <c r="L30" s="102"/>
      <c r="M30" s="197" t="str">
        <f>Config!$F17</f>
        <v>Casa</v>
      </c>
      <c r="N30" s="126">
        <v>100</v>
      </c>
      <c r="O30" s="188">
        <f>IF(ISBLANK($M30), "", SUMIF(Feb!$H$56:$H$157,$M30,Feb!$D$56:$D$157))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45708</v>
      </c>
      <c r="J31" s="8">
        <v>70</v>
      </c>
      <c r="K31" s="9">
        <v>70</v>
      </c>
      <c r="L31" s="102"/>
      <c r="M31" s="197">
        <f>Config!$F18</f>
        <v>10</v>
      </c>
      <c r="N31" s="126">
        <v>80</v>
      </c>
      <c r="O31" s="188">
        <f>IF(ISBLANK($M31), "", SUMIF(Feb!$H$56:$H$157,$M31,Feb!$D$56:$D$157))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45712</v>
      </c>
      <c r="J32" s="8">
        <v>50</v>
      </c>
      <c r="K32" s="9">
        <v>50</v>
      </c>
      <c r="L32" s="102"/>
      <c r="M32" s="197">
        <f>Config!$F19</f>
        <v>11</v>
      </c>
      <c r="N32" s="126">
        <v>100</v>
      </c>
      <c r="O32" s="188">
        <f>IF(ISBLANK($M32), "", SUMIF(Feb!$H$56:$H$157,$M32,Feb!$D$56:$D$157))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45713</v>
      </c>
      <c r="J33" s="8">
        <v>60</v>
      </c>
      <c r="K33" s="9">
        <v>60</v>
      </c>
      <c r="L33" s="102"/>
      <c r="M33" s="197">
        <f>Config!$F20</f>
        <v>12</v>
      </c>
      <c r="N33" s="126">
        <v>60</v>
      </c>
      <c r="O33" s="188">
        <f>IF(ISBLANK($M33), "", SUMIF(Feb!$H$56:$H$157,$M33,Feb!$D$56:$D$157))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SUMIF(Feb!$H$56:$H$157,$M34,Feb!$D$56:$D$157))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45693</v>
      </c>
      <c r="J35" s="8">
        <v>120</v>
      </c>
      <c r="K35" s="9">
        <v>120</v>
      </c>
      <c r="L35" s="102"/>
      <c r="M35" s="197">
        <f>Config!$F22</f>
        <v>14</v>
      </c>
      <c r="N35" s="126">
        <v>150</v>
      </c>
      <c r="O35" s="188">
        <f>IF(ISBLANK($M35), "", SUMIF(Feb!$H$56:$H$157,$M35,Feb!$D$56:$D$157))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45708</v>
      </c>
      <c r="J36" s="8">
        <v>70</v>
      </c>
      <c r="K36" s="9">
        <v>70</v>
      </c>
      <c r="L36" s="102"/>
      <c r="M36" s="197">
        <f>Config!$F23</f>
        <v>15</v>
      </c>
      <c r="N36" s="126">
        <v>100</v>
      </c>
      <c r="O36" s="188">
        <f>IF(ISBLANK($M36), "", SUMIF(Feb!$H$56:$H$157,$M36,Feb!$D$56:$D$157))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45712</v>
      </c>
      <c r="J37" s="8">
        <v>50</v>
      </c>
      <c r="K37" s="9">
        <v>50</v>
      </c>
      <c r="L37" s="102"/>
      <c r="M37" s="197">
        <f>Config!$F24</f>
        <v>16</v>
      </c>
      <c r="N37" s="126">
        <v>0</v>
      </c>
      <c r="O37" s="188">
        <f>IF(ISBLANK($M37), "", SUMIF(Feb!$H$56:$H$157,$M37,Feb!$D$56:$D$157))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45713</v>
      </c>
      <c r="J38" s="8">
        <v>60</v>
      </c>
      <c r="K38" s="9">
        <v>60</v>
      </c>
      <c r="L38" s="102"/>
      <c r="M38" s="197">
        <f>Config!$F25</f>
        <v>17</v>
      </c>
      <c r="N38" s="126">
        <v>0</v>
      </c>
      <c r="O38" s="188">
        <f>IF(ISBLANK($M38), "", SUMIF(Feb!$H$56:$H$157,$M38,Feb!$D$56:$D$157))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t="b">
        <v>0</v>
      </c>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t="b">
        <v>0</v>
      </c>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45691</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45693</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45695</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45695</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45710</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45714</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45708</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45690</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45711</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45711</v>
      </c>
      <c r="C65" s="248"/>
      <c r="D65" s="230">
        <v>50</v>
      </c>
      <c r="E65" s="231"/>
      <c r="F65" s="231"/>
      <c r="G65" s="232"/>
      <c r="H65" s="233" t="s">
        <v>45</v>
      </c>
      <c r="I65" s="234"/>
      <c r="J65" s="233" t="s">
        <v>90</v>
      </c>
      <c r="K65" s="249"/>
      <c r="L65" s="102"/>
      <c r="M65" s="102"/>
      <c r="N65" s="102"/>
      <c r="O65" s="102"/>
      <c r="P65" s="102"/>
    </row>
    <row r="66" spans="2:19" ht="12.5">
      <c r="B66" s="247">
        <v>45713</v>
      </c>
      <c r="C66" s="248"/>
      <c r="D66" s="230">
        <v>80</v>
      </c>
      <c r="E66" s="231"/>
      <c r="F66" s="231"/>
      <c r="G66" s="232"/>
      <c r="H66" s="233" t="s">
        <v>76</v>
      </c>
      <c r="I66" s="234"/>
      <c r="J66" s="233" t="s">
        <v>91</v>
      </c>
      <c r="K66" s="249"/>
      <c r="L66" s="102"/>
      <c r="M66" s="102"/>
      <c r="N66" s="102"/>
      <c r="O66" s="102"/>
      <c r="P66" s="102"/>
    </row>
    <row r="67" spans="2:19" ht="12.5">
      <c r="B67" s="247">
        <v>45715</v>
      </c>
      <c r="C67" s="248"/>
      <c r="D67" s="230">
        <v>150</v>
      </c>
      <c r="E67" s="231"/>
      <c r="F67" s="231"/>
      <c r="G67" s="232"/>
      <c r="H67" s="233" t="s">
        <v>76</v>
      </c>
      <c r="I67" s="234"/>
      <c r="J67" s="233" t="s">
        <v>92</v>
      </c>
      <c r="K67" s="249"/>
      <c r="L67" s="102"/>
      <c r="M67" s="102"/>
      <c r="N67" s="102"/>
      <c r="O67" s="102"/>
      <c r="P67" s="102"/>
    </row>
    <row r="68" spans="2:19" ht="12.5">
      <c r="B68" s="247">
        <v>45715</v>
      </c>
      <c r="C68" s="248"/>
      <c r="D68" s="230">
        <v>80</v>
      </c>
      <c r="E68" s="231"/>
      <c r="F68" s="231"/>
      <c r="G68" s="232"/>
      <c r="H68" s="233" t="s">
        <v>79</v>
      </c>
      <c r="I68" s="234"/>
      <c r="J68" s="233" t="s">
        <v>94</v>
      </c>
      <c r="K68" s="249"/>
      <c r="L68" s="102"/>
      <c r="M68" s="102"/>
      <c r="N68" s="102"/>
      <c r="O68" s="102"/>
      <c r="P68" s="102"/>
    </row>
    <row r="69" spans="2:19" ht="12.5">
      <c r="B69" s="247">
        <v>45715</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80" priority="61"/>
  </conditionalFormatting>
  <conditionalFormatting sqref="H22:H51">
    <cfRule type="duplicateValues" dxfId="79" priority="53"/>
    <cfRule type="expression" dxfId="78" priority="54">
      <formula>$G22</formula>
    </cfRule>
  </conditionalFormatting>
  <conditionalFormatting sqref="M22:M51">
    <cfRule type="duplicateValues" dxfId="77" priority="57"/>
  </conditionalFormatting>
  <conditionalFormatting sqref="Q22:Q51">
    <cfRule type="duplicateValues" dxfId="76" priority="62"/>
  </conditionalFormatting>
  <conditionalFormatting sqref="U22:U51">
    <cfRule type="duplicateValues" dxfId="75" priority="59"/>
  </conditionalFormatting>
  <dataValidations count="1">
    <dataValidation type="list" allowBlank="1" sqref="H56:I56 H57:H157" xr:uid="{F4EB93D5-ACD4-4E49-B259-6D5FBD04E120}">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0664"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0665"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0666"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0667"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0668"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0669"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0670"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0671"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0672"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0673"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0674"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0675"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0676"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0677"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0678"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0679"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0680"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0681"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0682"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0683"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0684"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0685"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0686"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0687"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0688"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0689"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2B42-DBCA-4024-9AA1-E2562CF72645}">
  <sheetPr>
    <outlinePr summaryBelow="0" summaryRight="0"/>
  </sheetPr>
  <dimension ref="B2:W157"/>
  <sheetViews>
    <sheetView showGridLines="0" topLeftCell="A6" zoomScaleNormal="100" workbookViewId="0">
      <selection activeCell="I35" sqref="I35"/>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155</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45736</v>
      </c>
      <c r="D22" s="123">
        <v>4500</v>
      </c>
      <c r="E22" s="124">
        <v>5000</v>
      </c>
      <c r="F22" s="102"/>
      <c r="G22" s="125" t="b">
        <v>0</v>
      </c>
      <c r="H22" s="198" t="str">
        <f>Config!$D9</f>
        <v>Renta</v>
      </c>
      <c r="I22" s="97">
        <v>45718</v>
      </c>
      <c r="J22" s="10">
        <v>900</v>
      </c>
      <c r="K22" s="11">
        <v>900</v>
      </c>
      <c r="L22" s="102"/>
      <c r="M22" s="199" t="str">
        <f>Config!$F9</f>
        <v>Supermercado</v>
      </c>
      <c r="N22" s="123">
        <v>250</v>
      </c>
      <c r="O22" s="187">
        <f>IF(ISBLANK($M22), "", SUMIF(Mar!$H$56:$H$157,$M22,Mar!$D$56:$D$157))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45736</v>
      </c>
      <c r="D23" s="126">
        <v>500</v>
      </c>
      <c r="E23" s="127">
        <v>600</v>
      </c>
      <c r="F23" s="102"/>
      <c r="G23" s="128" t="b">
        <v>0</v>
      </c>
      <c r="H23" s="198" t="str">
        <f>Config!$D10</f>
        <v>Electricidad</v>
      </c>
      <c r="I23" s="97">
        <v>45721</v>
      </c>
      <c r="J23" s="8">
        <v>100</v>
      </c>
      <c r="K23" s="9">
        <v>100</v>
      </c>
      <c r="L23" s="102"/>
      <c r="M23" s="199" t="str">
        <f>Config!$F10</f>
        <v>Domicilios</v>
      </c>
      <c r="N23" s="126">
        <v>100</v>
      </c>
      <c r="O23" s="188">
        <f>IF(ISBLANK($M23), "", SUMIF(Mar!$H$56:$H$157,$M23,Mar!$D$56:$D$157))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45740</v>
      </c>
      <c r="D24" s="126">
        <v>300</v>
      </c>
      <c r="E24" s="127">
        <v>300</v>
      </c>
      <c r="F24" s="102"/>
      <c r="G24" s="128" t="b">
        <v>0</v>
      </c>
      <c r="H24" s="198" t="str">
        <f>Config!$D11</f>
        <v>Agua</v>
      </c>
      <c r="I24" s="97">
        <v>45721</v>
      </c>
      <c r="J24" s="8">
        <v>60</v>
      </c>
      <c r="K24" s="9">
        <v>60</v>
      </c>
      <c r="L24" s="102"/>
      <c r="M24" s="199" t="str">
        <f>Config!$F11</f>
        <v>Compras</v>
      </c>
      <c r="N24" s="126">
        <v>100</v>
      </c>
      <c r="O24" s="188">
        <f>IF(ISBLANK($M24), "", SUMIF(Mar!$H$56:$H$157,$M24,Mar!$D$56:$D$157))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45721</v>
      </c>
      <c r="J25" s="8">
        <v>120</v>
      </c>
      <c r="K25" s="9">
        <v>120</v>
      </c>
      <c r="L25" s="102"/>
      <c r="M25" s="199" t="str">
        <f>Config!$F12</f>
        <v>Rappi</v>
      </c>
      <c r="N25" s="126">
        <v>80</v>
      </c>
      <c r="O25" s="188">
        <f>IF(ISBLANK($M25), "", SUMIF(Mar!$H$56:$H$157,$M25,Mar!$D$56:$D$157))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45736</v>
      </c>
      <c r="J26" s="8">
        <v>70</v>
      </c>
      <c r="K26" s="9">
        <v>70</v>
      </c>
      <c r="L26" s="102"/>
      <c r="M26" s="199" t="str">
        <f>Config!$F13</f>
        <v>Bar</v>
      </c>
      <c r="N26" s="126">
        <v>100</v>
      </c>
      <c r="O26" s="188">
        <f>IF(ISBLANK($M26), "", SUMIF(Mar!$H$56:$H$157,$M26,Mar!$D$56:$D$157))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45740</v>
      </c>
      <c r="J27" s="8">
        <v>50</v>
      </c>
      <c r="K27" s="9">
        <v>50</v>
      </c>
      <c r="L27" s="102"/>
      <c r="M27" s="199" t="str">
        <f>Config!$F14</f>
        <v>Salud</v>
      </c>
      <c r="N27" s="126">
        <v>60</v>
      </c>
      <c r="O27" s="188">
        <f>IF(ISBLANK($M27), "", SUMIF(Mar!$H$56:$H$157,$M27,Mar!$D$56:$D$157))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45741</v>
      </c>
      <c r="J28" s="8">
        <v>60</v>
      </c>
      <c r="K28" s="9">
        <v>60</v>
      </c>
      <c r="L28" s="102"/>
      <c r="M28" s="199" t="str">
        <f>Config!$F15</f>
        <v>Entretenimiento</v>
      </c>
      <c r="N28" s="126">
        <v>200</v>
      </c>
      <c r="O28" s="188">
        <f>IF(ISBLANK($M28), "", SUMIF(Mar!$H$56:$H$157,$M28,Mar!$D$56:$D$157))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9" t="str">
        <f>Config!$F16</f>
        <v>Cine</v>
      </c>
      <c r="N29" s="126">
        <v>150</v>
      </c>
      <c r="O29" s="188">
        <f>IF(ISBLANK($M29), "", SUMIF(Mar!$H$56:$H$157,$M29,Mar!$D$56:$D$157))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45721</v>
      </c>
      <c r="J30" s="8">
        <v>120</v>
      </c>
      <c r="K30" s="9">
        <v>120</v>
      </c>
      <c r="L30" s="102"/>
      <c r="M30" s="197" t="str">
        <f>Config!$F17</f>
        <v>Casa</v>
      </c>
      <c r="N30" s="126">
        <v>100</v>
      </c>
      <c r="O30" s="188">
        <f>IF(ISBLANK($M30), "", SUMIF(Mar!$H$56:$H$157,$M30,Mar!$D$56:$D$157))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45736</v>
      </c>
      <c r="J31" s="8">
        <v>70</v>
      </c>
      <c r="K31" s="9">
        <v>70</v>
      </c>
      <c r="L31" s="102"/>
      <c r="M31" s="197">
        <f>Config!$F18</f>
        <v>10</v>
      </c>
      <c r="N31" s="126">
        <v>80</v>
      </c>
      <c r="O31" s="188">
        <f>IF(ISBLANK($M31), "", SUMIF(Mar!$H$56:$H$157,$M31,Mar!$D$56:$D$157))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45740</v>
      </c>
      <c r="J32" s="8">
        <v>50</v>
      </c>
      <c r="K32" s="9">
        <v>50</v>
      </c>
      <c r="L32" s="102"/>
      <c r="M32" s="197">
        <f>Config!$F19</f>
        <v>11</v>
      </c>
      <c r="N32" s="126">
        <v>100</v>
      </c>
      <c r="O32" s="188">
        <f>IF(ISBLANK($M32), "", SUMIF(Mar!$H$56:$H$157,$M32,Mar!$D$56:$D$157))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45741</v>
      </c>
      <c r="J33" s="8">
        <v>60</v>
      </c>
      <c r="K33" s="9">
        <v>60</v>
      </c>
      <c r="L33" s="102"/>
      <c r="M33" s="197">
        <f>Config!$F20</f>
        <v>12</v>
      </c>
      <c r="N33" s="126">
        <v>60</v>
      </c>
      <c r="O33" s="188">
        <f>IF(ISBLANK($M33), "", SUMIF(Mar!$H$56:$H$157,$M33,Mar!$D$56:$D$157))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SUMIF(Mar!$H$56:$H$157,$M34,Mar!$D$56:$D$157))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45721</v>
      </c>
      <c r="J35" s="8">
        <v>120</v>
      </c>
      <c r="K35" s="9">
        <v>120</v>
      </c>
      <c r="L35" s="102"/>
      <c r="M35" s="197">
        <f>Config!$F22</f>
        <v>14</v>
      </c>
      <c r="N35" s="126">
        <v>150</v>
      </c>
      <c r="O35" s="188">
        <f>IF(ISBLANK($M35), "", SUMIF(Mar!$H$56:$H$157,$M35,Mar!$D$56:$D$157))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45736</v>
      </c>
      <c r="J36" s="8">
        <v>70</v>
      </c>
      <c r="K36" s="9">
        <v>70</v>
      </c>
      <c r="L36" s="102"/>
      <c r="M36" s="197">
        <f>Config!$F23</f>
        <v>15</v>
      </c>
      <c r="N36" s="126">
        <v>100</v>
      </c>
      <c r="O36" s="188">
        <f>IF(ISBLANK($M36), "", SUMIF(Mar!$H$56:$H$157,$M36,Mar!$D$56:$D$157))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45740</v>
      </c>
      <c r="J37" s="8">
        <v>50</v>
      </c>
      <c r="K37" s="9">
        <v>50</v>
      </c>
      <c r="L37" s="102"/>
      <c r="M37" s="197">
        <f>Config!$F24</f>
        <v>16</v>
      </c>
      <c r="N37" s="126">
        <v>0</v>
      </c>
      <c r="O37" s="188">
        <f>IF(ISBLANK($M37), "", SUMIF(Mar!$H$56:$H$157,$M37,Mar!$D$56:$D$157))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45741</v>
      </c>
      <c r="J38" s="8">
        <v>60</v>
      </c>
      <c r="K38" s="9">
        <v>60</v>
      </c>
      <c r="L38" s="102"/>
      <c r="M38" s="197">
        <f>Config!$F25</f>
        <v>17</v>
      </c>
      <c r="N38" s="126">
        <v>0</v>
      </c>
      <c r="O38" s="188">
        <f>IF(ISBLANK($M38), "", SUMIF(Mar!$H$56:$H$157,$M38,Mar!$D$56:$D$157))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45719</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45721</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45723</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45723</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45738</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45742</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45736</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45718</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45739</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45739</v>
      </c>
      <c r="C65" s="248"/>
      <c r="D65" s="230">
        <v>50</v>
      </c>
      <c r="E65" s="231"/>
      <c r="F65" s="231"/>
      <c r="G65" s="232"/>
      <c r="H65" s="233" t="s">
        <v>45</v>
      </c>
      <c r="I65" s="234"/>
      <c r="J65" s="233" t="s">
        <v>90</v>
      </c>
      <c r="K65" s="249"/>
      <c r="L65" s="102"/>
      <c r="M65" s="102"/>
      <c r="N65" s="102"/>
      <c r="O65" s="102"/>
      <c r="P65" s="102"/>
    </row>
    <row r="66" spans="2:19" ht="12.5">
      <c r="B66" s="247">
        <v>45741</v>
      </c>
      <c r="C66" s="248"/>
      <c r="D66" s="230">
        <v>80</v>
      </c>
      <c r="E66" s="231"/>
      <c r="F66" s="231"/>
      <c r="G66" s="232"/>
      <c r="H66" s="233" t="s">
        <v>76</v>
      </c>
      <c r="I66" s="234"/>
      <c r="J66" s="233" t="s">
        <v>91</v>
      </c>
      <c r="K66" s="249"/>
      <c r="L66" s="102"/>
      <c r="M66" s="102"/>
      <c r="N66" s="102"/>
      <c r="O66" s="102"/>
      <c r="P66" s="102"/>
    </row>
    <row r="67" spans="2:19" ht="12.5">
      <c r="B67" s="247">
        <v>45743</v>
      </c>
      <c r="C67" s="248"/>
      <c r="D67" s="230">
        <v>150</v>
      </c>
      <c r="E67" s="231"/>
      <c r="F67" s="231"/>
      <c r="G67" s="232"/>
      <c r="H67" s="233" t="s">
        <v>76</v>
      </c>
      <c r="I67" s="234"/>
      <c r="J67" s="233" t="s">
        <v>92</v>
      </c>
      <c r="K67" s="249"/>
      <c r="L67" s="102"/>
      <c r="M67" s="102"/>
      <c r="N67" s="102"/>
      <c r="O67" s="102"/>
      <c r="P67" s="102"/>
    </row>
    <row r="68" spans="2:19" ht="12.5">
      <c r="B68" s="247">
        <v>45743</v>
      </c>
      <c r="C68" s="248"/>
      <c r="D68" s="230">
        <v>80</v>
      </c>
      <c r="E68" s="231"/>
      <c r="F68" s="231"/>
      <c r="G68" s="232"/>
      <c r="H68" s="233" t="s">
        <v>79</v>
      </c>
      <c r="I68" s="234"/>
      <c r="J68" s="233" t="s">
        <v>94</v>
      </c>
      <c r="K68" s="249"/>
      <c r="L68" s="102"/>
      <c r="M68" s="102"/>
      <c r="N68" s="102"/>
      <c r="O68" s="102"/>
      <c r="P68" s="102"/>
    </row>
    <row r="69" spans="2:19" ht="12.5">
      <c r="B69" s="247">
        <v>45743</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74" priority="71"/>
  </conditionalFormatting>
  <conditionalFormatting sqref="H22:H51">
    <cfRule type="duplicateValues" dxfId="73" priority="63"/>
    <cfRule type="expression" dxfId="72" priority="64">
      <formula>$G22</formula>
    </cfRule>
  </conditionalFormatting>
  <conditionalFormatting sqref="M22:M51">
    <cfRule type="duplicateValues" dxfId="71" priority="67"/>
  </conditionalFormatting>
  <conditionalFormatting sqref="Q22:Q51">
    <cfRule type="duplicateValues" dxfId="70" priority="72"/>
  </conditionalFormatting>
  <conditionalFormatting sqref="U22:U51">
    <cfRule type="duplicateValues" dxfId="69" priority="69"/>
  </conditionalFormatting>
  <dataValidations disablePrompts="1" count="1">
    <dataValidation type="list" allowBlank="1" sqref="H56:I56 H57:H157" xr:uid="{58021131-7D24-4BB0-96FA-5134DA690943}">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1688"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1689"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1690"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1691"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1692"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1693"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1694"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1695"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1696"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1697"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1698"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1699"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1700"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1701"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1702"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1703"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1704"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1705"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1706"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1707"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1708"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1709"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1710"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1711"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1712"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1713"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74F3-D6AF-49FB-80CA-F9089D18F50D}">
  <sheetPr>
    <outlinePr summaryBelow="0" summaryRight="0"/>
  </sheetPr>
  <dimension ref="B2:W157"/>
  <sheetViews>
    <sheetView showGridLines="0" topLeftCell="A13"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156</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45767</v>
      </c>
      <c r="D22" s="123">
        <v>4500</v>
      </c>
      <c r="E22" s="124">
        <v>5000</v>
      </c>
      <c r="F22" s="102"/>
      <c r="G22" s="125" t="b">
        <v>0</v>
      </c>
      <c r="H22" s="198" t="str">
        <f>Config!$D9</f>
        <v>Renta</v>
      </c>
      <c r="I22" s="97">
        <v>45749</v>
      </c>
      <c r="J22" s="10">
        <v>900</v>
      </c>
      <c r="K22" s="11">
        <v>900</v>
      </c>
      <c r="L22" s="102"/>
      <c r="M22" s="197" t="str">
        <f>Config!$F9</f>
        <v>Supermercado</v>
      </c>
      <c r="N22" s="123">
        <v>250</v>
      </c>
      <c r="O22" s="187">
        <f>IF(ISBLANK($M22), "", SUMIF(Abr!$H$56:$H$157,$M22,Abr!$D$56:$D$157))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45767</v>
      </c>
      <c r="D23" s="126">
        <v>500</v>
      </c>
      <c r="E23" s="127">
        <v>600</v>
      </c>
      <c r="F23" s="102"/>
      <c r="G23" s="128" t="b">
        <v>0</v>
      </c>
      <c r="H23" s="198" t="str">
        <f>Config!$D10</f>
        <v>Electricidad</v>
      </c>
      <c r="I23" s="97">
        <v>45752</v>
      </c>
      <c r="J23" s="8">
        <v>100</v>
      </c>
      <c r="K23" s="9">
        <v>100</v>
      </c>
      <c r="L23" s="102"/>
      <c r="M23" s="197" t="str">
        <f>Config!$F10</f>
        <v>Domicilios</v>
      </c>
      <c r="N23" s="126">
        <v>100</v>
      </c>
      <c r="O23" s="188">
        <f>IF(ISBLANK($M23), "", SUMIF(Abr!$H$56:$H$157,$M23,Abr!$D$56:$D$157))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45771</v>
      </c>
      <c r="D24" s="126">
        <v>300</v>
      </c>
      <c r="E24" s="127">
        <v>300</v>
      </c>
      <c r="F24" s="102"/>
      <c r="G24" s="128" t="b">
        <v>0</v>
      </c>
      <c r="H24" s="198" t="str">
        <f>Config!$D11</f>
        <v>Agua</v>
      </c>
      <c r="I24" s="97">
        <v>45752</v>
      </c>
      <c r="J24" s="8">
        <v>60</v>
      </c>
      <c r="K24" s="9">
        <v>60</v>
      </c>
      <c r="L24" s="102"/>
      <c r="M24" s="197" t="str">
        <f>Config!$F11</f>
        <v>Compras</v>
      </c>
      <c r="N24" s="126">
        <v>100</v>
      </c>
      <c r="O24" s="188">
        <f>IF(ISBLANK($M24), "", SUMIF(Abr!$H$56:$H$157,$M24,Abr!$D$56:$D$157))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45752</v>
      </c>
      <c r="J25" s="8">
        <v>120</v>
      </c>
      <c r="K25" s="9">
        <v>120</v>
      </c>
      <c r="L25" s="102"/>
      <c r="M25" s="197" t="str">
        <f>Config!$F12</f>
        <v>Rappi</v>
      </c>
      <c r="N25" s="126">
        <v>80</v>
      </c>
      <c r="O25" s="188">
        <f>IF(ISBLANK($M25), "", SUMIF(Abr!$H$56:$H$157,$M25,Abr!$D$56:$D$157))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45767</v>
      </c>
      <c r="J26" s="8">
        <v>70</v>
      </c>
      <c r="K26" s="9">
        <v>70</v>
      </c>
      <c r="L26" s="102"/>
      <c r="M26" s="197" t="str">
        <f>Config!$F13</f>
        <v>Bar</v>
      </c>
      <c r="N26" s="126">
        <v>100</v>
      </c>
      <c r="O26" s="188">
        <f>IF(ISBLANK($M26), "", SUMIF(Abr!$H$56:$H$157,$M26,Abr!$D$56:$D$157))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45771</v>
      </c>
      <c r="J27" s="8">
        <v>50</v>
      </c>
      <c r="K27" s="9">
        <v>50</v>
      </c>
      <c r="L27" s="102"/>
      <c r="M27" s="197" t="str">
        <f>Config!$F14</f>
        <v>Salud</v>
      </c>
      <c r="N27" s="126">
        <v>60</v>
      </c>
      <c r="O27" s="188">
        <f>IF(ISBLANK($M27), "", SUMIF(Abr!$H$56:$H$157,$M27,Abr!$D$56:$D$157))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45772</v>
      </c>
      <c r="J28" s="8">
        <v>60</v>
      </c>
      <c r="K28" s="9">
        <v>60</v>
      </c>
      <c r="L28" s="102"/>
      <c r="M28" s="197" t="str">
        <f>Config!$F15</f>
        <v>Entretenimiento</v>
      </c>
      <c r="N28" s="126">
        <v>200</v>
      </c>
      <c r="O28" s="188">
        <f>IF(ISBLANK($M28), "", SUMIF(Abr!$H$56:$H$157,$M28,Abr!$D$56:$D$157))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SUMIF(Abr!$H$56:$H$157,$M29,Abr!$D$56:$D$157))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45752</v>
      </c>
      <c r="J30" s="8">
        <v>120</v>
      </c>
      <c r="K30" s="9">
        <v>120</v>
      </c>
      <c r="L30" s="102"/>
      <c r="M30" s="197" t="str">
        <f>Config!$F17</f>
        <v>Casa</v>
      </c>
      <c r="N30" s="126">
        <v>100</v>
      </c>
      <c r="O30" s="188">
        <f>IF(ISBLANK($M30), "", SUMIF(Abr!$H$56:$H$157,$M30,Abr!$D$56:$D$157))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45767</v>
      </c>
      <c r="J31" s="8">
        <v>70</v>
      </c>
      <c r="K31" s="9">
        <v>70</v>
      </c>
      <c r="L31" s="102"/>
      <c r="M31" s="197">
        <f>Config!$F18</f>
        <v>10</v>
      </c>
      <c r="N31" s="126">
        <v>80</v>
      </c>
      <c r="O31" s="188">
        <f>IF(ISBLANK($M31), "", SUMIF(Abr!$H$56:$H$157,$M31,Abr!$D$56:$D$157))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45771</v>
      </c>
      <c r="J32" s="8">
        <v>50</v>
      </c>
      <c r="K32" s="9">
        <v>50</v>
      </c>
      <c r="L32" s="102"/>
      <c r="M32" s="197">
        <f>Config!$F19</f>
        <v>11</v>
      </c>
      <c r="N32" s="126">
        <v>100</v>
      </c>
      <c r="O32" s="188">
        <f>IF(ISBLANK($M32), "", SUMIF(Abr!$H$56:$H$157,$M32,Abr!$D$56:$D$157))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45772</v>
      </c>
      <c r="J33" s="8">
        <v>60</v>
      </c>
      <c r="K33" s="9">
        <v>60</v>
      </c>
      <c r="L33" s="102"/>
      <c r="M33" s="197">
        <f>Config!$F20</f>
        <v>12</v>
      </c>
      <c r="N33" s="126">
        <v>60</v>
      </c>
      <c r="O33" s="188">
        <f>IF(ISBLANK($M33), "", SUMIF(Abr!$H$56:$H$157,$M33,Abr!$D$56:$D$157))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SUMIF(Abr!$H$56:$H$157,$M34,Abr!$D$56:$D$157))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45752</v>
      </c>
      <c r="J35" s="8">
        <v>120</v>
      </c>
      <c r="K35" s="9">
        <v>120</v>
      </c>
      <c r="L35" s="102"/>
      <c r="M35" s="197">
        <f>Config!$F22</f>
        <v>14</v>
      </c>
      <c r="N35" s="126">
        <v>150</v>
      </c>
      <c r="O35" s="188">
        <f>IF(ISBLANK($M35), "", SUMIF(Abr!$H$56:$H$157,$M35,Abr!$D$56:$D$157))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45767</v>
      </c>
      <c r="J36" s="8">
        <v>70</v>
      </c>
      <c r="K36" s="9">
        <v>70</v>
      </c>
      <c r="L36" s="102"/>
      <c r="M36" s="197">
        <f>Config!$F23</f>
        <v>15</v>
      </c>
      <c r="N36" s="126">
        <v>100</v>
      </c>
      <c r="O36" s="188">
        <f>IF(ISBLANK($M36), "", SUMIF(Abr!$H$56:$H$157,$M36,Abr!$D$56:$D$157))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45771</v>
      </c>
      <c r="J37" s="8">
        <v>50</v>
      </c>
      <c r="K37" s="9">
        <v>50</v>
      </c>
      <c r="L37" s="102"/>
      <c r="M37" s="197">
        <f>Config!$F24</f>
        <v>16</v>
      </c>
      <c r="N37" s="126">
        <v>0</v>
      </c>
      <c r="O37" s="188">
        <f>IF(ISBLANK($M37), "", SUMIF(Abr!$H$56:$H$157,$M37,Abr!$D$56:$D$157))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45772</v>
      </c>
      <c r="J38" s="8">
        <v>60</v>
      </c>
      <c r="K38" s="9">
        <v>60</v>
      </c>
      <c r="L38" s="102"/>
      <c r="M38" s="197">
        <f>Config!$F25</f>
        <v>17</v>
      </c>
      <c r="N38" s="126">
        <v>0</v>
      </c>
      <c r="O38" s="188">
        <f>IF(ISBLANK($M38), "", SUMIF(Abr!$H$56:$H$157,$M38,Abr!$D$56:$D$157))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45750</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45752</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45754</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45754</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45769</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45773</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45767</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45749</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45770</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45770</v>
      </c>
      <c r="C65" s="248"/>
      <c r="D65" s="230">
        <v>50</v>
      </c>
      <c r="E65" s="231"/>
      <c r="F65" s="231"/>
      <c r="G65" s="232"/>
      <c r="H65" s="233" t="s">
        <v>45</v>
      </c>
      <c r="I65" s="234"/>
      <c r="J65" s="233" t="s">
        <v>90</v>
      </c>
      <c r="K65" s="249"/>
      <c r="L65" s="102"/>
      <c r="M65" s="102"/>
      <c r="N65" s="102"/>
      <c r="O65" s="102"/>
      <c r="P65" s="102"/>
    </row>
    <row r="66" spans="2:19" ht="12.5">
      <c r="B66" s="247">
        <v>45772</v>
      </c>
      <c r="C66" s="248"/>
      <c r="D66" s="230">
        <v>80</v>
      </c>
      <c r="E66" s="231"/>
      <c r="F66" s="231"/>
      <c r="G66" s="232"/>
      <c r="H66" s="233" t="s">
        <v>76</v>
      </c>
      <c r="I66" s="234"/>
      <c r="J66" s="233" t="s">
        <v>91</v>
      </c>
      <c r="K66" s="249"/>
      <c r="L66" s="102"/>
      <c r="M66" s="102"/>
      <c r="N66" s="102"/>
      <c r="O66" s="102"/>
      <c r="P66" s="102"/>
    </row>
    <row r="67" spans="2:19" ht="12.5">
      <c r="B67" s="247">
        <v>45774</v>
      </c>
      <c r="C67" s="248"/>
      <c r="D67" s="230">
        <v>150</v>
      </c>
      <c r="E67" s="231"/>
      <c r="F67" s="231"/>
      <c r="G67" s="232"/>
      <c r="H67" s="233" t="s">
        <v>76</v>
      </c>
      <c r="I67" s="234"/>
      <c r="J67" s="233" t="s">
        <v>92</v>
      </c>
      <c r="K67" s="249"/>
      <c r="L67" s="102"/>
      <c r="M67" s="102"/>
      <c r="N67" s="102"/>
      <c r="O67" s="102"/>
      <c r="P67" s="102"/>
    </row>
    <row r="68" spans="2:19" ht="12.5">
      <c r="B68" s="247">
        <v>45774</v>
      </c>
      <c r="C68" s="248"/>
      <c r="D68" s="230">
        <v>80</v>
      </c>
      <c r="E68" s="231"/>
      <c r="F68" s="231"/>
      <c r="G68" s="232"/>
      <c r="H68" s="233" t="s">
        <v>79</v>
      </c>
      <c r="I68" s="234"/>
      <c r="J68" s="233" t="s">
        <v>94</v>
      </c>
      <c r="K68" s="249"/>
      <c r="L68" s="102"/>
      <c r="M68" s="102"/>
      <c r="N68" s="102"/>
      <c r="O68" s="102"/>
      <c r="P68" s="102"/>
    </row>
    <row r="69" spans="2:19" ht="12.5">
      <c r="B69" s="247">
        <v>45774</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68" priority="81"/>
  </conditionalFormatting>
  <conditionalFormatting sqref="H22:H51">
    <cfRule type="duplicateValues" dxfId="67" priority="73"/>
    <cfRule type="expression" dxfId="66" priority="74">
      <formula>$G22</formula>
    </cfRule>
  </conditionalFormatting>
  <conditionalFormatting sqref="M22:M51">
    <cfRule type="duplicateValues" dxfId="65" priority="77"/>
  </conditionalFormatting>
  <conditionalFormatting sqref="Q22:Q51">
    <cfRule type="duplicateValues" dxfId="64" priority="82"/>
  </conditionalFormatting>
  <conditionalFormatting sqref="U22:U51">
    <cfRule type="duplicateValues" dxfId="63" priority="79"/>
  </conditionalFormatting>
  <dataValidations count="1">
    <dataValidation type="list" allowBlank="1" sqref="H56:I56 H57:H157" xr:uid="{4A74F29A-E709-4F01-B0BC-6BF7DB4BD31B}">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2712"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2713"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2714"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2715"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2716"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2717"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2718"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2719"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2720"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2721"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2722"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2723"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2724"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2725"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2726"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2727"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2728"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2729"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2730"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2731"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2732"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2733"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2734"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2735"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2736"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2737"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B466-FA24-4C6E-97B3-B239532D6DB8}">
  <sheetPr>
    <outlinePr summaryBelow="0" summaryRight="0"/>
  </sheetPr>
  <dimension ref="B2:W157"/>
  <sheetViews>
    <sheetView showGridLines="0" topLeftCell="A7" zoomScaleNormal="100" workbookViewId="0">
      <selection activeCell="I35" sqref="I35"/>
    </sheetView>
  </sheetViews>
  <sheetFormatPr baseColWidth="10" defaultColWidth="12.54296875" defaultRowHeight="15.75" customHeight="1"/>
  <cols>
    <col min="1" max="1" width="2.54296875" style="98" customWidth="1"/>
    <col min="2" max="2" width="17.2695312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157</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45797</v>
      </c>
      <c r="D22" s="123">
        <v>4500</v>
      </c>
      <c r="E22" s="124">
        <v>5000</v>
      </c>
      <c r="F22" s="102"/>
      <c r="G22" s="125" t="b">
        <v>0</v>
      </c>
      <c r="H22" s="198" t="str">
        <f>Config!$D9</f>
        <v>Renta</v>
      </c>
      <c r="I22" s="97">
        <v>45779</v>
      </c>
      <c r="J22" s="10">
        <v>900</v>
      </c>
      <c r="K22" s="11">
        <v>900</v>
      </c>
      <c r="L22" s="102"/>
      <c r="M22" s="197" t="str">
        <f>Config!$F9</f>
        <v>Supermercado</v>
      </c>
      <c r="N22" s="123">
        <v>250</v>
      </c>
      <c r="O22" s="187">
        <f>IF(ISBLANK($M22), "", SUMIF(May!$H$56:$H$157,$M22,May!$D$56:$D$157))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45797</v>
      </c>
      <c r="D23" s="126">
        <v>500</v>
      </c>
      <c r="E23" s="127">
        <v>600</v>
      </c>
      <c r="F23" s="102"/>
      <c r="G23" s="128" t="b">
        <v>0</v>
      </c>
      <c r="H23" s="198" t="str">
        <f>Config!$D10</f>
        <v>Electricidad</v>
      </c>
      <c r="I23" s="97">
        <v>45782</v>
      </c>
      <c r="J23" s="8">
        <v>100</v>
      </c>
      <c r="K23" s="9">
        <v>100</v>
      </c>
      <c r="L23" s="102"/>
      <c r="M23" s="197" t="str">
        <f>Config!$F10</f>
        <v>Domicilios</v>
      </c>
      <c r="N23" s="126">
        <v>100</v>
      </c>
      <c r="O23" s="188">
        <f>IF(ISBLANK($M23), "", SUMIF(May!$H$56:$H$157,$M23,May!$D$56:$D$157))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45801</v>
      </c>
      <c r="D24" s="126">
        <v>300</v>
      </c>
      <c r="E24" s="127">
        <v>300</v>
      </c>
      <c r="F24" s="102"/>
      <c r="G24" s="128" t="b">
        <v>0</v>
      </c>
      <c r="H24" s="198" t="str">
        <f>Config!$D11</f>
        <v>Agua</v>
      </c>
      <c r="I24" s="97">
        <v>45782</v>
      </c>
      <c r="J24" s="8">
        <v>60</v>
      </c>
      <c r="K24" s="9">
        <v>60</v>
      </c>
      <c r="L24" s="102"/>
      <c r="M24" s="197" t="str">
        <f>Config!$F11</f>
        <v>Compras</v>
      </c>
      <c r="N24" s="126">
        <v>100</v>
      </c>
      <c r="O24" s="188">
        <f>IF(ISBLANK($M24), "", SUMIF(May!$H$56:$H$157,$M24,May!$D$56:$D$157))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45782</v>
      </c>
      <c r="J25" s="8">
        <v>120</v>
      </c>
      <c r="K25" s="9">
        <v>120</v>
      </c>
      <c r="L25" s="102"/>
      <c r="M25" s="197" t="str">
        <f>Config!$F12</f>
        <v>Rappi</v>
      </c>
      <c r="N25" s="126">
        <v>80</v>
      </c>
      <c r="O25" s="188">
        <f>IF(ISBLANK($M25), "", SUMIF(May!$H$56:$H$157,$M25,May!$D$56:$D$157))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45797</v>
      </c>
      <c r="J26" s="8">
        <v>70</v>
      </c>
      <c r="K26" s="9">
        <v>70</v>
      </c>
      <c r="L26" s="102"/>
      <c r="M26" s="197" t="str">
        <f>Config!$F13</f>
        <v>Bar</v>
      </c>
      <c r="N26" s="126">
        <v>100</v>
      </c>
      <c r="O26" s="188">
        <f>IF(ISBLANK($M26), "", SUMIF(May!$H$56:$H$157,$M26,May!$D$56:$D$157))</f>
        <v>120</v>
      </c>
      <c r="P26" s="102"/>
      <c r="Q26" s="197">
        <f>Config!$H13</f>
        <v>5</v>
      </c>
      <c r="R26" s="126"/>
      <c r="S26" s="127"/>
      <c r="T26" s="102"/>
      <c r="U26" s="197">
        <f>Config!$J13</f>
        <v>5</v>
      </c>
      <c r="V26" s="126"/>
      <c r="W26" s="127"/>
    </row>
    <row r="27" spans="2:23" ht="15.5">
      <c r="B27" s="197">
        <f>Config!$B14</f>
        <v>6</v>
      </c>
      <c r="C27" s="122"/>
      <c r="D27" s="126"/>
      <c r="E27" s="127"/>
      <c r="F27" s="102"/>
      <c r="G27" s="128" t="b">
        <v>0</v>
      </c>
      <c r="H27" s="198" t="str">
        <f>Config!$D14</f>
        <v>Internet</v>
      </c>
      <c r="I27" s="97">
        <v>45801</v>
      </c>
      <c r="J27" s="8">
        <v>50</v>
      </c>
      <c r="K27" s="9">
        <v>50</v>
      </c>
      <c r="L27" s="102"/>
      <c r="M27" s="197" t="str">
        <f>Config!$F14</f>
        <v>Salud</v>
      </c>
      <c r="N27" s="126">
        <v>60</v>
      </c>
      <c r="O27" s="188">
        <f>IF(ISBLANK($M27), "", SUMIF(May!$H$56:$H$157,$M27,May!$D$56:$D$157))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45802</v>
      </c>
      <c r="J28" s="8">
        <v>60</v>
      </c>
      <c r="K28" s="9">
        <v>60</v>
      </c>
      <c r="L28" s="102"/>
      <c r="M28" s="197" t="str">
        <f>Config!$F15</f>
        <v>Entretenimiento</v>
      </c>
      <c r="N28" s="126">
        <v>200</v>
      </c>
      <c r="O28" s="188">
        <f>IF(ISBLANK($M28), "", SUMIF(May!$H$56:$H$157,$M28,May!$D$56:$D$157))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SUMIF(May!$H$56:$H$157,$M29,May!$D$56:$D$157))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45782</v>
      </c>
      <c r="J30" s="8">
        <v>120</v>
      </c>
      <c r="K30" s="9">
        <v>120</v>
      </c>
      <c r="L30" s="102"/>
      <c r="M30" s="197" t="str">
        <f>Config!$F17</f>
        <v>Casa</v>
      </c>
      <c r="N30" s="126">
        <v>100</v>
      </c>
      <c r="O30" s="188">
        <f>IF(ISBLANK($M30), "", SUMIF(May!$H$56:$H$157,$M30,May!$D$56:$D$157))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45797</v>
      </c>
      <c r="J31" s="8">
        <v>70</v>
      </c>
      <c r="K31" s="9">
        <v>70</v>
      </c>
      <c r="L31" s="102"/>
      <c r="M31" s="197">
        <f>Config!$F18</f>
        <v>10</v>
      </c>
      <c r="N31" s="126">
        <v>80</v>
      </c>
      <c r="O31" s="188">
        <f>IF(ISBLANK($M31), "", SUMIF(May!$H$56:$H$157,$M31,May!$D$56:$D$157))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45801</v>
      </c>
      <c r="J32" s="8">
        <v>50</v>
      </c>
      <c r="K32" s="9">
        <v>50</v>
      </c>
      <c r="L32" s="102"/>
      <c r="M32" s="197">
        <f>Config!$F19</f>
        <v>11</v>
      </c>
      <c r="N32" s="126">
        <v>100</v>
      </c>
      <c r="O32" s="188">
        <f>IF(ISBLANK($M32), "", SUMIF(May!$H$56:$H$157,$M32,May!$D$56:$D$157))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45802</v>
      </c>
      <c r="J33" s="8">
        <v>60</v>
      </c>
      <c r="K33" s="9">
        <v>60</v>
      </c>
      <c r="L33" s="102"/>
      <c r="M33" s="197">
        <f>Config!$F20</f>
        <v>12</v>
      </c>
      <c r="N33" s="126">
        <v>60</v>
      </c>
      <c r="O33" s="188">
        <f>IF(ISBLANK($M33), "", SUMIF(May!$H$56:$H$157,$M33,May!$D$56:$D$157))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SUMIF(May!$H$56:$H$157,$M34,May!$D$56:$D$157))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45782</v>
      </c>
      <c r="J35" s="8">
        <v>120</v>
      </c>
      <c r="K35" s="9">
        <v>120</v>
      </c>
      <c r="L35" s="102"/>
      <c r="M35" s="197">
        <f>Config!$F22</f>
        <v>14</v>
      </c>
      <c r="N35" s="126">
        <v>150</v>
      </c>
      <c r="O35" s="188">
        <f>IF(ISBLANK($M35), "", SUMIF(May!$H$56:$H$157,$M35,May!$D$56:$D$157))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45797</v>
      </c>
      <c r="J36" s="8">
        <v>70</v>
      </c>
      <c r="K36" s="9">
        <v>70</v>
      </c>
      <c r="L36" s="102"/>
      <c r="M36" s="197">
        <f>Config!$F23</f>
        <v>15</v>
      </c>
      <c r="N36" s="126">
        <v>100</v>
      </c>
      <c r="O36" s="188">
        <f>IF(ISBLANK($M36), "", SUMIF(May!$H$56:$H$157,$M36,May!$D$56:$D$157))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45801</v>
      </c>
      <c r="J37" s="8">
        <v>50</v>
      </c>
      <c r="K37" s="9">
        <v>50</v>
      </c>
      <c r="L37" s="102"/>
      <c r="M37" s="197">
        <f>Config!$F24</f>
        <v>16</v>
      </c>
      <c r="N37" s="126">
        <v>0</v>
      </c>
      <c r="O37" s="188">
        <f>IF(ISBLANK($M37), "", SUMIF(May!$H$56:$H$157,$M37,May!$D$56:$D$157))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45802</v>
      </c>
      <c r="J38" s="8">
        <v>60</v>
      </c>
      <c r="K38" s="9">
        <v>60</v>
      </c>
      <c r="L38" s="102"/>
      <c r="M38" s="197">
        <f>Config!$F25</f>
        <v>17</v>
      </c>
      <c r="N38" s="126">
        <v>0</v>
      </c>
      <c r="O38" s="188">
        <f>IF(ISBLANK($M38), "", SUMIF(May!$H$56:$H$157,$M38,May!$D$56:$D$157))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45780</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45782</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45784</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45784</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45799</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45803</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45797</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45779</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45800</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45800</v>
      </c>
      <c r="C65" s="248"/>
      <c r="D65" s="230">
        <v>50</v>
      </c>
      <c r="E65" s="231"/>
      <c r="F65" s="231"/>
      <c r="G65" s="232"/>
      <c r="H65" s="233" t="s">
        <v>45</v>
      </c>
      <c r="I65" s="234"/>
      <c r="J65" s="233" t="s">
        <v>90</v>
      </c>
      <c r="K65" s="249"/>
      <c r="L65" s="102"/>
      <c r="M65" s="102"/>
      <c r="N65" s="102"/>
      <c r="O65" s="102"/>
      <c r="P65" s="102"/>
    </row>
    <row r="66" spans="2:19" ht="12.5">
      <c r="B66" s="247">
        <v>45802</v>
      </c>
      <c r="C66" s="248"/>
      <c r="D66" s="230">
        <v>80</v>
      </c>
      <c r="E66" s="231"/>
      <c r="F66" s="231"/>
      <c r="G66" s="232"/>
      <c r="H66" s="233" t="s">
        <v>76</v>
      </c>
      <c r="I66" s="234"/>
      <c r="J66" s="233" t="s">
        <v>91</v>
      </c>
      <c r="K66" s="249"/>
      <c r="L66" s="102"/>
      <c r="M66" s="102"/>
      <c r="N66" s="102"/>
      <c r="O66" s="102"/>
      <c r="P66" s="102"/>
    </row>
    <row r="67" spans="2:19" ht="12.5">
      <c r="B67" s="247">
        <v>45804</v>
      </c>
      <c r="C67" s="248"/>
      <c r="D67" s="230">
        <v>150</v>
      </c>
      <c r="E67" s="231"/>
      <c r="F67" s="231"/>
      <c r="G67" s="232"/>
      <c r="H67" s="233" t="s">
        <v>76</v>
      </c>
      <c r="I67" s="234"/>
      <c r="J67" s="233" t="s">
        <v>92</v>
      </c>
      <c r="K67" s="249"/>
      <c r="L67" s="102"/>
      <c r="M67" s="102"/>
      <c r="N67" s="102"/>
      <c r="O67" s="102"/>
      <c r="P67" s="102"/>
    </row>
    <row r="68" spans="2:19" ht="12.5">
      <c r="B68" s="247">
        <v>45804</v>
      </c>
      <c r="C68" s="248"/>
      <c r="D68" s="230">
        <v>80</v>
      </c>
      <c r="E68" s="231"/>
      <c r="F68" s="231"/>
      <c r="G68" s="232"/>
      <c r="H68" s="233" t="s">
        <v>79</v>
      </c>
      <c r="I68" s="234"/>
      <c r="J68" s="233" t="s">
        <v>94</v>
      </c>
      <c r="K68" s="249"/>
      <c r="L68" s="102"/>
      <c r="M68" s="102"/>
      <c r="N68" s="102"/>
      <c r="O68" s="102"/>
      <c r="P68" s="102"/>
    </row>
    <row r="69" spans="2:19" ht="12.5">
      <c r="B69" s="247">
        <v>45804</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62" priority="91"/>
  </conditionalFormatting>
  <conditionalFormatting sqref="H22:H51">
    <cfRule type="duplicateValues" dxfId="61" priority="83"/>
    <cfRule type="expression" dxfId="60" priority="84">
      <formula>$G22</formula>
    </cfRule>
  </conditionalFormatting>
  <conditionalFormatting sqref="M22:M51">
    <cfRule type="duplicateValues" dxfId="59" priority="87"/>
  </conditionalFormatting>
  <conditionalFormatting sqref="Q22:Q51">
    <cfRule type="duplicateValues" dxfId="58" priority="92"/>
  </conditionalFormatting>
  <conditionalFormatting sqref="U22:U51">
    <cfRule type="duplicateValues" dxfId="57" priority="89"/>
  </conditionalFormatting>
  <dataValidations count="1">
    <dataValidation type="list" allowBlank="1" sqref="H56:I56 H57:H157" xr:uid="{BAD69E4A-83AD-4EB0-9974-7103AC43DD5F}">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3736"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3737"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3738"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3739"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3740"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3741"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3742"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3743"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3744"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3745"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3746"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3747"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3748"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3749"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3750"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3751"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3752"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3753"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3754"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3755"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3756"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3757"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3758"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3759"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3760"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3761"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308A-692A-4CA5-856A-7D550E8945B3}">
  <sheetPr>
    <outlinePr summaryBelow="0" summaryRight="0"/>
  </sheetPr>
  <dimension ref="B2:W157"/>
  <sheetViews>
    <sheetView showGridLines="0" topLeftCell="A19"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158</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45828</v>
      </c>
      <c r="D22" s="123">
        <v>4500</v>
      </c>
      <c r="E22" s="124">
        <v>5000</v>
      </c>
      <c r="F22" s="102"/>
      <c r="G22" s="125" t="b">
        <v>0</v>
      </c>
      <c r="H22" s="198" t="str">
        <f>Config!$D9</f>
        <v>Renta</v>
      </c>
      <c r="I22" s="97">
        <v>45810</v>
      </c>
      <c r="J22" s="10">
        <v>900</v>
      </c>
      <c r="K22" s="11">
        <v>900</v>
      </c>
      <c r="L22" s="102"/>
      <c r="M22" s="197" t="str">
        <f>Config!$F9</f>
        <v>Supermercado</v>
      </c>
      <c r="N22" s="123">
        <v>250</v>
      </c>
      <c r="O22" s="187">
        <f>IF(ISBLANK($M22), "", SUMIF(Jun!$H$56:$H$157,$M22,Jun!$D$56:$D$157))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45828</v>
      </c>
      <c r="D23" s="126">
        <v>500</v>
      </c>
      <c r="E23" s="127">
        <v>600</v>
      </c>
      <c r="F23" s="102"/>
      <c r="G23" s="128" t="b">
        <v>0</v>
      </c>
      <c r="H23" s="198" t="str">
        <f>Config!$D10</f>
        <v>Electricidad</v>
      </c>
      <c r="I23" s="97">
        <v>45813</v>
      </c>
      <c r="J23" s="8">
        <v>100</v>
      </c>
      <c r="K23" s="9">
        <v>100</v>
      </c>
      <c r="L23" s="102"/>
      <c r="M23" s="197" t="str">
        <f>Config!$F10</f>
        <v>Domicilios</v>
      </c>
      <c r="N23" s="126">
        <v>100</v>
      </c>
      <c r="O23" s="188">
        <f>IF(ISBLANK($M23), "", SUMIF(Jun!$H$56:$H$157,$M23,Jun!$D$56:$D$157))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45832</v>
      </c>
      <c r="D24" s="126">
        <v>300</v>
      </c>
      <c r="E24" s="127">
        <v>300</v>
      </c>
      <c r="F24" s="102"/>
      <c r="G24" s="128" t="b">
        <v>0</v>
      </c>
      <c r="H24" s="198" t="str">
        <f>Config!$D11</f>
        <v>Agua</v>
      </c>
      <c r="I24" s="97">
        <v>45813</v>
      </c>
      <c r="J24" s="8">
        <v>60</v>
      </c>
      <c r="K24" s="9">
        <v>60</v>
      </c>
      <c r="L24" s="102"/>
      <c r="M24" s="197" t="str">
        <f>Config!$F11</f>
        <v>Compras</v>
      </c>
      <c r="N24" s="126">
        <v>100</v>
      </c>
      <c r="O24" s="188">
        <f>IF(ISBLANK($M24), "", SUMIF(Jun!$H$56:$H$157,$M24,Jun!$D$56:$D$157))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45813</v>
      </c>
      <c r="J25" s="8">
        <v>120</v>
      </c>
      <c r="K25" s="9">
        <v>120</v>
      </c>
      <c r="L25" s="102"/>
      <c r="M25" s="197" t="str">
        <f>Config!$F12</f>
        <v>Rappi</v>
      </c>
      <c r="N25" s="126">
        <v>80</v>
      </c>
      <c r="O25" s="188">
        <f>IF(ISBLANK($M25), "", SUMIF(Jun!$H$56:$H$157,$M25,Jun!$D$56:$D$157))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45828</v>
      </c>
      <c r="J26" s="8">
        <v>70</v>
      </c>
      <c r="K26" s="9">
        <v>70</v>
      </c>
      <c r="L26" s="102"/>
      <c r="M26" s="197" t="str">
        <f>Config!$F13</f>
        <v>Bar</v>
      </c>
      <c r="N26" s="126">
        <v>100</v>
      </c>
      <c r="O26" s="188">
        <f>IF(ISBLANK($M26), "", SUMIF(Jun!$H$56:$H$157,$M26,Jun!$D$56:$D$157))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45832</v>
      </c>
      <c r="J27" s="8">
        <v>50</v>
      </c>
      <c r="K27" s="9">
        <v>50</v>
      </c>
      <c r="L27" s="102"/>
      <c r="M27" s="197" t="str">
        <f>Config!$F14</f>
        <v>Salud</v>
      </c>
      <c r="N27" s="126">
        <v>60</v>
      </c>
      <c r="O27" s="188">
        <f>IF(ISBLANK($M27), "", SUMIF(Jun!$H$56:$H$157,$M27,Jun!$D$56:$D$157))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45833</v>
      </c>
      <c r="J28" s="8">
        <v>60</v>
      </c>
      <c r="K28" s="9">
        <v>60</v>
      </c>
      <c r="L28" s="102"/>
      <c r="M28" s="197" t="str">
        <f>Config!$F15</f>
        <v>Entretenimiento</v>
      </c>
      <c r="N28" s="126">
        <v>200</v>
      </c>
      <c r="O28" s="188">
        <f>IF(ISBLANK($M28), "", SUMIF(Jun!$H$56:$H$157,$M28,Jun!$D$56:$D$157))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SUMIF(Jun!$H$56:$H$157,$M29,Jun!$D$56:$D$157))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45813</v>
      </c>
      <c r="J30" s="8">
        <v>120</v>
      </c>
      <c r="K30" s="9">
        <v>120</v>
      </c>
      <c r="L30" s="102"/>
      <c r="M30" s="197" t="str">
        <f>Config!$F17</f>
        <v>Casa</v>
      </c>
      <c r="N30" s="126">
        <v>100</v>
      </c>
      <c r="O30" s="188">
        <f>IF(ISBLANK($M30), "", SUMIF(Jun!$H$56:$H$157,$M30,Jun!$D$56:$D$157))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45828</v>
      </c>
      <c r="J31" s="8">
        <v>70</v>
      </c>
      <c r="K31" s="9">
        <v>70</v>
      </c>
      <c r="L31" s="102"/>
      <c r="M31" s="197">
        <f>Config!$F18</f>
        <v>10</v>
      </c>
      <c r="N31" s="126">
        <v>80</v>
      </c>
      <c r="O31" s="188">
        <f>IF(ISBLANK($M31), "", SUMIF(Jun!$H$56:$H$157,$M31,Jun!$D$56:$D$157))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45832</v>
      </c>
      <c r="J32" s="8">
        <v>50</v>
      </c>
      <c r="K32" s="9">
        <v>50</v>
      </c>
      <c r="L32" s="102"/>
      <c r="M32" s="197">
        <f>Config!$F19</f>
        <v>11</v>
      </c>
      <c r="N32" s="126">
        <v>100</v>
      </c>
      <c r="O32" s="188">
        <f>IF(ISBLANK($M32), "", SUMIF(Jun!$H$56:$H$157,$M32,Jun!$D$56:$D$157))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45833</v>
      </c>
      <c r="J33" s="8">
        <v>60</v>
      </c>
      <c r="K33" s="9">
        <v>60</v>
      </c>
      <c r="L33" s="102"/>
      <c r="M33" s="197">
        <f>Config!$F20</f>
        <v>12</v>
      </c>
      <c r="N33" s="126">
        <v>60</v>
      </c>
      <c r="O33" s="188">
        <f>IF(ISBLANK($M33), "", SUMIF(Jun!$H$56:$H$157,$M33,Jun!$D$56:$D$157))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SUMIF(Jun!$H$56:$H$157,$M34,Jun!$D$56:$D$157))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45813</v>
      </c>
      <c r="J35" s="8">
        <v>120</v>
      </c>
      <c r="K35" s="9">
        <v>120</v>
      </c>
      <c r="L35" s="102"/>
      <c r="M35" s="197">
        <f>Config!$F22</f>
        <v>14</v>
      </c>
      <c r="N35" s="126">
        <v>150</v>
      </c>
      <c r="O35" s="188">
        <f>IF(ISBLANK($M35), "", SUMIF(Jun!$H$56:$H$157,$M35,Jun!$D$56:$D$157))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45828</v>
      </c>
      <c r="J36" s="8">
        <v>70</v>
      </c>
      <c r="K36" s="9">
        <v>70</v>
      </c>
      <c r="L36" s="102"/>
      <c r="M36" s="197">
        <f>Config!$F23</f>
        <v>15</v>
      </c>
      <c r="N36" s="126">
        <v>100</v>
      </c>
      <c r="O36" s="188">
        <f>IF(ISBLANK($M36), "", SUMIF(Jun!$H$56:$H$157,$M36,Jun!$D$56:$D$157))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45832</v>
      </c>
      <c r="J37" s="8">
        <v>50</v>
      </c>
      <c r="K37" s="9">
        <v>50</v>
      </c>
      <c r="L37" s="102"/>
      <c r="M37" s="197">
        <f>Config!$F24</f>
        <v>16</v>
      </c>
      <c r="N37" s="126">
        <v>0</v>
      </c>
      <c r="O37" s="188">
        <f>IF(ISBLANK($M37), "", SUMIF(Jun!$H$56:$H$157,$M37,Jun!$D$56:$D$157))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45833</v>
      </c>
      <c r="J38" s="8">
        <v>60</v>
      </c>
      <c r="K38" s="9">
        <v>60</v>
      </c>
      <c r="L38" s="102"/>
      <c r="M38" s="197">
        <f>Config!$F25</f>
        <v>17</v>
      </c>
      <c r="N38" s="126">
        <v>0</v>
      </c>
      <c r="O38" s="188">
        <f>IF(ISBLANK($M38), "", SUMIF(Jun!$H$56:$H$157,$M38,Jun!$D$56:$D$157))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45811</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45813</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45815</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45815</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45830</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45834</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45828</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45810</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45831</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45831</v>
      </c>
      <c r="C65" s="248"/>
      <c r="D65" s="230">
        <v>50</v>
      </c>
      <c r="E65" s="231"/>
      <c r="F65" s="231"/>
      <c r="G65" s="232"/>
      <c r="H65" s="233" t="s">
        <v>45</v>
      </c>
      <c r="I65" s="234"/>
      <c r="J65" s="233" t="s">
        <v>90</v>
      </c>
      <c r="K65" s="249"/>
      <c r="L65" s="102"/>
      <c r="M65" s="102"/>
      <c r="N65" s="102"/>
      <c r="O65" s="102"/>
      <c r="P65" s="102"/>
    </row>
    <row r="66" spans="2:19" ht="12.5">
      <c r="B66" s="247">
        <v>45833</v>
      </c>
      <c r="C66" s="248"/>
      <c r="D66" s="230">
        <v>80</v>
      </c>
      <c r="E66" s="231"/>
      <c r="F66" s="231"/>
      <c r="G66" s="232"/>
      <c r="H66" s="233" t="s">
        <v>76</v>
      </c>
      <c r="I66" s="234"/>
      <c r="J66" s="233" t="s">
        <v>91</v>
      </c>
      <c r="K66" s="249"/>
      <c r="L66" s="102"/>
      <c r="M66" s="102"/>
      <c r="N66" s="102"/>
      <c r="O66" s="102"/>
      <c r="P66" s="102"/>
    </row>
    <row r="67" spans="2:19" ht="12.5">
      <c r="B67" s="247">
        <v>45835</v>
      </c>
      <c r="C67" s="248"/>
      <c r="D67" s="230">
        <v>150</v>
      </c>
      <c r="E67" s="231"/>
      <c r="F67" s="231"/>
      <c r="G67" s="232"/>
      <c r="H67" s="233" t="s">
        <v>76</v>
      </c>
      <c r="I67" s="234"/>
      <c r="J67" s="233" t="s">
        <v>92</v>
      </c>
      <c r="K67" s="249"/>
      <c r="L67" s="102"/>
      <c r="M67" s="102"/>
      <c r="N67" s="102"/>
      <c r="O67" s="102"/>
      <c r="P67" s="102"/>
    </row>
    <row r="68" spans="2:19" ht="12.5">
      <c r="B68" s="247">
        <v>45835</v>
      </c>
      <c r="C68" s="248"/>
      <c r="D68" s="230">
        <v>80</v>
      </c>
      <c r="E68" s="231"/>
      <c r="F68" s="231"/>
      <c r="G68" s="232"/>
      <c r="H68" s="233" t="s">
        <v>79</v>
      </c>
      <c r="I68" s="234"/>
      <c r="J68" s="233" t="s">
        <v>94</v>
      </c>
      <c r="K68" s="249"/>
      <c r="L68" s="102"/>
      <c r="M68" s="102"/>
      <c r="N68" s="102"/>
      <c r="O68" s="102"/>
      <c r="P68" s="102"/>
    </row>
    <row r="69" spans="2:19" ht="12.5">
      <c r="B69" s="247">
        <v>45835</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56" priority="101"/>
  </conditionalFormatting>
  <conditionalFormatting sqref="H22:H51">
    <cfRule type="duplicateValues" dxfId="55" priority="93"/>
    <cfRule type="expression" dxfId="54" priority="94">
      <formula>$G22</formula>
    </cfRule>
  </conditionalFormatting>
  <conditionalFormatting sqref="M22:M51">
    <cfRule type="duplicateValues" dxfId="53" priority="97"/>
  </conditionalFormatting>
  <conditionalFormatting sqref="Q22:Q51">
    <cfRule type="duplicateValues" dxfId="52" priority="102"/>
  </conditionalFormatting>
  <conditionalFormatting sqref="U22:U51">
    <cfRule type="duplicateValues" dxfId="51" priority="99"/>
  </conditionalFormatting>
  <dataValidations count="1">
    <dataValidation type="list" allowBlank="1" sqref="H56:I56 H57:H157" xr:uid="{95983329-9C8A-4F38-9E43-167EBA6640E3}">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4760"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4761"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4762"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4763"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4764"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4765"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4766"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4767"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4768"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4769"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4770"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4771"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4772"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4773"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4774"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4775"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4776"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4777"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4778"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4779"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4780"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4781"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4782"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4783"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4784"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4785"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61F3-0C1E-4D8D-9FA9-77712112AF74}">
  <sheetPr>
    <outlinePr summaryBelow="0" summaryRight="0"/>
  </sheetPr>
  <dimension ref="B2:W157"/>
  <sheetViews>
    <sheetView showGridLines="0" topLeftCell="A16"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159</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45858</v>
      </c>
      <c r="D22" s="123">
        <v>4500</v>
      </c>
      <c r="E22" s="124">
        <v>5000</v>
      </c>
      <c r="F22" s="102"/>
      <c r="G22" s="125" t="b">
        <v>0</v>
      </c>
      <c r="H22" s="198" t="str">
        <f>Config!$D9</f>
        <v>Renta</v>
      </c>
      <c r="I22" s="97">
        <v>45840</v>
      </c>
      <c r="J22" s="10">
        <v>900</v>
      </c>
      <c r="K22" s="11">
        <v>900</v>
      </c>
      <c r="L22" s="102"/>
      <c r="M22" s="197" t="str">
        <f>Config!$F9</f>
        <v>Supermercado</v>
      </c>
      <c r="N22" s="123">
        <v>250</v>
      </c>
      <c r="O22" s="187">
        <f>IF(ISBLANK($M22), "", SUMIF(Jul!$H$56:$H$157,$M22,Jul!$D$56:$D$157))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45858</v>
      </c>
      <c r="D23" s="126">
        <v>500</v>
      </c>
      <c r="E23" s="127">
        <v>600</v>
      </c>
      <c r="F23" s="102"/>
      <c r="G23" s="128" t="b">
        <v>0</v>
      </c>
      <c r="H23" s="198" t="str">
        <f>Config!$D10</f>
        <v>Electricidad</v>
      </c>
      <c r="I23" s="97">
        <v>45843</v>
      </c>
      <c r="J23" s="8">
        <v>100</v>
      </c>
      <c r="K23" s="9">
        <v>100</v>
      </c>
      <c r="L23" s="102"/>
      <c r="M23" s="197" t="str">
        <f>Config!$F10</f>
        <v>Domicilios</v>
      </c>
      <c r="N23" s="126">
        <v>100</v>
      </c>
      <c r="O23" s="188">
        <f>IF(ISBLANK($M23), "", SUMIF(Jul!$H$56:$H$157,$M23,Jul!$D$56:$D$157))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45862</v>
      </c>
      <c r="D24" s="126">
        <v>300</v>
      </c>
      <c r="E24" s="127">
        <v>300</v>
      </c>
      <c r="F24" s="102"/>
      <c r="G24" s="128" t="b">
        <v>0</v>
      </c>
      <c r="H24" s="198" t="str">
        <f>Config!$D11</f>
        <v>Agua</v>
      </c>
      <c r="I24" s="97">
        <v>45843</v>
      </c>
      <c r="J24" s="8">
        <v>60</v>
      </c>
      <c r="K24" s="9">
        <v>60</v>
      </c>
      <c r="L24" s="102"/>
      <c r="M24" s="197" t="str">
        <f>Config!$F11</f>
        <v>Compras</v>
      </c>
      <c r="N24" s="126">
        <v>100</v>
      </c>
      <c r="O24" s="188">
        <f>IF(ISBLANK($M24), "", SUMIF(Jul!$H$56:$H$157,$M24,Jul!$D$56:$D$157))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45843</v>
      </c>
      <c r="J25" s="8">
        <v>120</v>
      </c>
      <c r="K25" s="9">
        <v>120</v>
      </c>
      <c r="L25" s="102"/>
      <c r="M25" s="197" t="str">
        <f>Config!$F12</f>
        <v>Rappi</v>
      </c>
      <c r="N25" s="126">
        <v>80</v>
      </c>
      <c r="O25" s="188">
        <f>IF(ISBLANK($M25), "", SUMIF(Jul!$H$56:$H$157,$M25,Jul!$D$56:$D$157))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45858</v>
      </c>
      <c r="J26" s="8">
        <v>70</v>
      </c>
      <c r="K26" s="9">
        <v>70</v>
      </c>
      <c r="L26" s="102"/>
      <c r="M26" s="197" t="str">
        <f>Config!$F13</f>
        <v>Bar</v>
      </c>
      <c r="N26" s="126">
        <v>100</v>
      </c>
      <c r="O26" s="188">
        <f>IF(ISBLANK($M26), "", SUMIF(Jul!$H$56:$H$157,$M26,Jul!$D$56:$D$157))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45862</v>
      </c>
      <c r="J27" s="8">
        <v>50</v>
      </c>
      <c r="K27" s="9">
        <v>50</v>
      </c>
      <c r="L27" s="102"/>
      <c r="M27" s="197" t="str">
        <f>Config!$F14</f>
        <v>Salud</v>
      </c>
      <c r="N27" s="126">
        <v>60</v>
      </c>
      <c r="O27" s="188">
        <f>IF(ISBLANK($M27), "", SUMIF(Jul!$H$56:$H$157,$M27,Jul!$D$56:$D$157))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45863</v>
      </c>
      <c r="J28" s="8">
        <v>60</v>
      </c>
      <c r="K28" s="9">
        <v>60</v>
      </c>
      <c r="L28" s="102"/>
      <c r="M28" s="197" t="str">
        <f>Config!$F15</f>
        <v>Entretenimiento</v>
      </c>
      <c r="N28" s="126">
        <v>200</v>
      </c>
      <c r="O28" s="188">
        <f>IF(ISBLANK($M28), "", SUMIF(Jul!$H$56:$H$157,$M28,Jul!$D$56:$D$157))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SUMIF(Jul!$H$56:$H$157,$M29,Jul!$D$56:$D$157))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45843</v>
      </c>
      <c r="J30" s="8">
        <v>120</v>
      </c>
      <c r="K30" s="9">
        <v>120</v>
      </c>
      <c r="L30" s="102"/>
      <c r="M30" s="197" t="str">
        <f>Config!$F17</f>
        <v>Casa</v>
      </c>
      <c r="N30" s="126">
        <v>100</v>
      </c>
      <c r="O30" s="188">
        <f>IF(ISBLANK($M30), "", SUMIF(Jul!$H$56:$H$157,$M30,Jul!$D$56:$D$157))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45858</v>
      </c>
      <c r="J31" s="8">
        <v>70</v>
      </c>
      <c r="K31" s="9">
        <v>70</v>
      </c>
      <c r="L31" s="102"/>
      <c r="M31" s="197">
        <f>Config!$F18</f>
        <v>10</v>
      </c>
      <c r="N31" s="126">
        <v>80</v>
      </c>
      <c r="O31" s="188">
        <f>IF(ISBLANK($M31), "", SUMIF(Jul!$H$56:$H$157,$M31,Jul!$D$56:$D$157))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45862</v>
      </c>
      <c r="J32" s="8">
        <v>50</v>
      </c>
      <c r="K32" s="9">
        <v>50</v>
      </c>
      <c r="L32" s="102"/>
      <c r="M32" s="197">
        <f>Config!$F19</f>
        <v>11</v>
      </c>
      <c r="N32" s="126">
        <v>100</v>
      </c>
      <c r="O32" s="188">
        <f>IF(ISBLANK($M32), "", SUMIF(Jul!$H$56:$H$157,$M32,Jul!$D$56:$D$157))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45863</v>
      </c>
      <c r="J33" s="8">
        <v>60</v>
      </c>
      <c r="K33" s="9">
        <v>60</v>
      </c>
      <c r="L33" s="102"/>
      <c r="M33" s="197">
        <f>Config!$F20</f>
        <v>12</v>
      </c>
      <c r="N33" s="126">
        <v>60</v>
      </c>
      <c r="O33" s="188">
        <f>IF(ISBLANK($M33), "", SUMIF(Jul!$H$56:$H$157,$M33,Jul!$D$56:$D$157))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SUMIF(Jul!$H$56:$H$157,$M34,Jul!$D$56:$D$157))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45843</v>
      </c>
      <c r="J35" s="8">
        <v>120</v>
      </c>
      <c r="K35" s="9">
        <v>120</v>
      </c>
      <c r="L35" s="102"/>
      <c r="M35" s="197">
        <f>Config!$F22</f>
        <v>14</v>
      </c>
      <c r="N35" s="126">
        <v>150</v>
      </c>
      <c r="O35" s="188">
        <f>IF(ISBLANK($M35), "", SUMIF(Jul!$H$56:$H$157,$M35,Jul!$D$56:$D$157))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45858</v>
      </c>
      <c r="J36" s="8">
        <v>70</v>
      </c>
      <c r="K36" s="9">
        <v>70</v>
      </c>
      <c r="L36" s="102"/>
      <c r="M36" s="197">
        <f>Config!$F23</f>
        <v>15</v>
      </c>
      <c r="N36" s="126">
        <v>100</v>
      </c>
      <c r="O36" s="188">
        <f>IF(ISBLANK($M36), "", SUMIF(Jul!$H$56:$H$157,$M36,Jul!$D$56:$D$157))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45862</v>
      </c>
      <c r="J37" s="8">
        <v>50</v>
      </c>
      <c r="K37" s="9">
        <v>50</v>
      </c>
      <c r="L37" s="102"/>
      <c r="M37" s="197">
        <f>Config!$F24</f>
        <v>16</v>
      </c>
      <c r="N37" s="126">
        <v>0</v>
      </c>
      <c r="O37" s="188">
        <f>IF(ISBLANK($M37), "", SUMIF(Jul!$H$56:$H$157,$M37,Jul!$D$56:$D$157))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45863</v>
      </c>
      <c r="J38" s="8">
        <v>60</v>
      </c>
      <c r="K38" s="9">
        <v>60</v>
      </c>
      <c r="L38" s="102"/>
      <c r="M38" s="197">
        <f>Config!$F25</f>
        <v>17</v>
      </c>
      <c r="N38" s="126">
        <v>0</v>
      </c>
      <c r="O38" s="188">
        <f>IF(ISBLANK($M38), "", SUMIF(Jul!$H$56:$H$157,$M38,Jul!$D$56:$D$157))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45841</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45843</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45845</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45845</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45860</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45864</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45858</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45840</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45861</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45861</v>
      </c>
      <c r="C65" s="248"/>
      <c r="D65" s="230">
        <v>50</v>
      </c>
      <c r="E65" s="231"/>
      <c r="F65" s="231"/>
      <c r="G65" s="232"/>
      <c r="H65" s="233" t="s">
        <v>45</v>
      </c>
      <c r="I65" s="234"/>
      <c r="J65" s="233" t="s">
        <v>90</v>
      </c>
      <c r="K65" s="249"/>
      <c r="L65" s="102"/>
      <c r="M65" s="102"/>
      <c r="N65" s="102"/>
      <c r="O65" s="102"/>
      <c r="P65" s="102"/>
    </row>
    <row r="66" spans="2:19" ht="12.5">
      <c r="B66" s="247">
        <v>45863</v>
      </c>
      <c r="C66" s="248"/>
      <c r="D66" s="230">
        <v>80</v>
      </c>
      <c r="E66" s="231"/>
      <c r="F66" s="231"/>
      <c r="G66" s="232"/>
      <c r="H66" s="233" t="s">
        <v>76</v>
      </c>
      <c r="I66" s="234"/>
      <c r="J66" s="233" t="s">
        <v>91</v>
      </c>
      <c r="K66" s="249"/>
      <c r="L66" s="102"/>
      <c r="M66" s="102"/>
      <c r="N66" s="102"/>
      <c r="O66" s="102"/>
      <c r="P66" s="102"/>
    </row>
    <row r="67" spans="2:19" ht="12.5">
      <c r="B67" s="247">
        <v>45865</v>
      </c>
      <c r="C67" s="248"/>
      <c r="D67" s="230">
        <v>150</v>
      </c>
      <c r="E67" s="231"/>
      <c r="F67" s="231"/>
      <c r="G67" s="232"/>
      <c r="H67" s="233" t="s">
        <v>76</v>
      </c>
      <c r="I67" s="234"/>
      <c r="J67" s="233" t="s">
        <v>92</v>
      </c>
      <c r="K67" s="249"/>
      <c r="L67" s="102"/>
      <c r="M67" s="102"/>
      <c r="N67" s="102"/>
      <c r="O67" s="102"/>
      <c r="P67" s="102"/>
    </row>
    <row r="68" spans="2:19" ht="12.5">
      <c r="B68" s="247">
        <v>45865</v>
      </c>
      <c r="C68" s="248"/>
      <c r="D68" s="230">
        <v>80</v>
      </c>
      <c r="E68" s="231"/>
      <c r="F68" s="231"/>
      <c r="G68" s="232"/>
      <c r="H68" s="233" t="s">
        <v>79</v>
      </c>
      <c r="I68" s="234"/>
      <c r="J68" s="233" t="s">
        <v>94</v>
      </c>
      <c r="K68" s="249"/>
      <c r="L68" s="102"/>
      <c r="M68" s="102"/>
      <c r="N68" s="102"/>
      <c r="O68" s="102"/>
      <c r="P68" s="102"/>
    </row>
    <row r="69" spans="2:19" ht="12.5">
      <c r="B69" s="247">
        <v>45865</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50" priority="111"/>
  </conditionalFormatting>
  <conditionalFormatting sqref="H22:H51">
    <cfRule type="duplicateValues" dxfId="49" priority="103"/>
    <cfRule type="expression" dxfId="48" priority="104">
      <formula>$G22</formula>
    </cfRule>
  </conditionalFormatting>
  <conditionalFormatting sqref="M22:M51">
    <cfRule type="duplicateValues" dxfId="47" priority="107"/>
  </conditionalFormatting>
  <conditionalFormatting sqref="Q22:Q51">
    <cfRule type="duplicateValues" dxfId="46" priority="112"/>
  </conditionalFormatting>
  <conditionalFormatting sqref="U22:U51">
    <cfRule type="duplicateValues" dxfId="45" priority="109"/>
  </conditionalFormatting>
  <dataValidations count="1">
    <dataValidation type="list" allowBlank="1" sqref="H56:I56 H57:H157" xr:uid="{523B5C52-D69B-4113-9968-E8924F80B9C6}">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5784"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5790"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5791"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5792"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5793"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5794"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5795"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5796"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5797"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5798"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5799"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5800"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5801"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5802"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5803"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5804"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5805"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5806"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5807"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5808"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5809"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70B9-3288-40C9-A6E4-D019E556DCEF}">
  <sheetPr>
    <outlinePr summaryBelow="0" summaryRight="0"/>
  </sheetPr>
  <dimension ref="B2:W157"/>
  <sheetViews>
    <sheetView showGridLines="0" topLeftCell="A13" zoomScaleNormal="100" workbookViewId="0">
      <selection activeCell="I30" sqref="I30"/>
    </sheetView>
  </sheetViews>
  <sheetFormatPr baseColWidth="10" defaultColWidth="12.54296875" defaultRowHeight="15.75" customHeight="1"/>
  <cols>
    <col min="1" max="1" width="2.54296875" style="98" customWidth="1"/>
    <col min="2" max="2" width="15.54296875" style="98" customWidth="1"/>
    <col min="3" max="3" width="12.54296875" style="98" customWidth="1"/>
    <col min="4" max="4" width="13" style="98" customWidth="1"/>
    <col min="5" max="5" width="9.81640625" style="98" bestFit="1" customWidth="1"/>
    <col min="6" max="6" width="2.54296875" style="98" customWidth="1"/>
    <col min="7" max="7" width="3.1796875" style="98" customWidth="1"/>
    <col min="8" max="8" width="13.1796875" style="98" customWidth="1"/>
    <col min="9" max="9" width="13.81640625" style="98" customWidth="1"/>
    <col min="10" max="11" width="9.81640625" style="98" bestFit="1" customWidth="1"/>
    <col min="12" max="12" width="2.54296875" style="98" customWidth="1"/>
    <col min="13" max="13" width="15.54296875" style="98" customWidth="1"/>
    <col min="14" max="14" width="16.1796875" style="98" customWidth="1"/>
    <col min="15" max="15" width="9.1796875" style="98" customWidth="1"/>
    <col min="16" max="16" width="2.54296875" style="98" customWidth="1"/>
    <col min="17" max="17" width="19.1796875" style="98" bestFit="1" customWidth="1"/>
    <col min="18" max="18" width="11.453125" style="98" customWidth="1"/>
    <col min="19" max="19" width="11" style="98" bestFit="1" customWidth="1"/>
    <col min="20" max="20" width="2.54296875" style="98" customWidth="1"/>
    <col min="21" max="21" width="15.1796875" style="98" customWidth="1"/>
    <col min="22" max="23" width="12.54296875" style="98"/>
    <col min="24" max="24" width="3.81640625" style="98" customWidth="1"/>
    <col min="25" max="16384" width="12.54296875" style="98"/>
  </cols>
  <sheetData>
    <row r="2" spans="2:4" ht="35">
      <c r="B2" s="80" t="s">
        <v>160</v>
      </c>
      <c r="C2" s="80"/>
      <c r="D2" s="80"/>
    </row>
    <row r="3" spans="2:4" ht="15.75" customHeight="1">
      <c r="B3" s="191" t="s">
        <v>148</v>
      </c>
      <c r="C3" s="82"/>
      <c r="D3" s="84"/>
    </row>
    <row r="4" spans="2:4" ht="15.75" customHeight="1">
      <c r="B4" s="189"/>
      <c r="C4" s="89" t="s">
        <v>146</v>
      </c>
      <c r="D4" s="100"/>
    </row>
    <row r="5" spans="2:4" ht="15.75" customHeight="1">
      <c r="B5" s="190"/>
      <c r="C5" s="89" t="s">
        <v>147</v>
      </c>
      <c r="D5" s="100"/>
    </row>
    <row r="6" spans="2:4" ht="15.75" customHeight="1">
      <c r="B6" s="85"/>
      <c r="C6" s="82"/>
      <c r="D6" s="82"/>
    </row>
    <row r="7" spans="2:4" ht="15.75" customHeight="1" thickBot="1">
      <c r="B7" s="102"/>
      <c r="C7" s="102"/>
      <c r="D7" s="102"/>
    </row>
    <row r="8" spans="2:4" ht="15.75" customHeight="1">
      <c r="B8" s="252" t="s">
        <v>9</v>
      </c>
      <c r="C8" s="253"/>
      <c r="D8" s="254"/>
    </row>
    <row r="9" spans="2:4" ht="15.75" customHeight="1">
      <c r="B9" s="255">
        <f>E42</f>
        <v>5900</v>
      </c>
      <c r="C9" s="256"/>
      <c r="D9" s="257"/>
    </row>
    <row r="10" spans="2:4" ht="15.75" customHeight="1" thickBot="1">
      <c r="B10" s="258"/>
      <c r="C10" s="259"/>
      <c r="D10" s="260"/>
    </row>
    <row r="11" spans="2:4" ht="15.75" customHeight="1" thickBot="1">
      <c r="B11" s="102"/>
      <c r="C11" s="102"/>
      <c r="D11" s="102"/>
    </row>
    <row r="12" spans="2:4" ht="15.75" customHeight="1">
      <c r="B12" s="252" t="s">
        <v>8</v>
      </c>
      <c r="C12" s="253"/>
      <c r="D12" s="254"/>
    </row>
    <row r="13" spans="2:4" ht="15.75" customHeight="1">
      <c r="B13" s="255">
        <f>K52+O52+S52+W52</f>
        <v>5300</v>
      </c>
      <c r="C13" s="256"/>
      <c r="D13" s="257"/>
    </row>
    <row r="14" spans="2:4" ht="15.75" customHeight="1" thickBot="1">
      <c r="B14" s="258"/>
      <c r="C14" s="259"/>
      <c r="D14" s="260"/>
    </row>
    <row r="15" spans="2:4" ht="15.75" customHeight="1" thickBot="1">
      <c r="B15" s="102"/>
      <c r="C15" s="102"/>
      <c r="D15" s="102"/>
    </row>
    <row r="16" spans="2:4" ht="15.75" customHeight="1">
      <c r="B16" s="252" t="s">
        <v>10</v>
      </c>
      <c r="C16" s="253"/>
      <c r="D16" s="254"/>
    </row>
    <row r="17" spans="2:23" ht="15.75" customHeight="1">
      <c r="B17" s="255">
        <f>B9-B13</f>
        <v>600</v>
      </c>
      <c r="C17" s="256"/>
      <c r="D17" s="257"/>
      <c r="E17" s="105"/>
      <c r="F17" s="102"/>
      <c r="G17" s="102"/>
      <c r="H17" s="102"/>
      <c r="I17" s="102"/>
      <c r="J17" s="102"/>
      <c r="K17" s="102"/>
      <c r="L17" s="102"/>
      <c r="M17" s="102"/>
      <c r="N17" s="102"/>
      <c r="O17" s="102"/>
      <c r="P17" s="102"/>
      <c r="Q17" s="102"/>
      <c r="R17" s="102"/>
      <c r="S17" s="102"/>
      <c r="T17" s="102"/>
      <c r="U17" s="102"/>
      <c r="V17" s="102"/>
      <c r="W17" s="102"/>
    </row>
    <row r="18" spans="2:23" ht="15.75" customHeight="1" thickBot="1">
      <c r="B18" s="258"/>
      <c r="C18" s="259"/>
      <c r="D18" s="260"/>
      <c r="E18" s="105"/>
      <c r="F18" s="102"/>
      <c r="G18" s="102"/>
      <c r="H18" s="102"/>
      <c r="I18" s="102"/>
      <c r="J18" s="102"/>
      <c r="K18" s="102"/>
      <c r="L18" s="102"/>
      <c r="M18" s="102"/>
      <c r="N18" s="102"/>
      <c r="O18" s="102"/>
      <c r="P18" s="102"/>
      <c r="Q18" s="102"/>
      <c r="R18" s="102"/>
      <c r="S18" s="102"/>
      <c r="T18" s="102"/>
      <c r="U18" s="107"/>
      <c r="V18" s="107"/>
      <c r="W18" s="107"/>
    </row>
    <row r="19" spans="2:23" ht="13.5" thickBot="1">
      <c r="B19" s="102"/>
      <c r="C19" s="102"/>
      <c r="D19" s="102"/>
      <c r="E19" s="102"/>
      <c r="F19" s="102"/>
      <c r="G19" s="102"/>
      <c r="H19" s="102"/>
      <c r="I19" s="102"/>
      <c r="J19" s="102"/>
      <c r="K19" s="102"/>
      <c r="L19" s="102"/>
      <c r="M19" s="108"/>
      <c r="N19" s="102"/>
      <c r="O19" s="102"/>
      <c r="P19" s="102"/>
      <c r="Q19" s="102"/>
      <c r="R19" s="102"/>
      <c r="S19" s="102"/>
      <c r="T19" s="102"/>
      <c r="U19" s="107"/>
      <c r="V19" s="107"/>
      <c r="W19" s="107"/>
    </row>
    <row r="20" spans="2:23" ht="16.5" customHeight="1">
      <c r="B20" s="268" t="s">
        <v>125</v>
      </c>
      <c r="C20" s="269"/>
      <c r="D20" s="269"/>
      <c r="E20" s="270"/>
      <c r="F20" s="102"/>
      <c r="G20" s="287" t="s">
        <v>127</v>
      </c>
      <c r="H20" s="288"/>
      <c r="I20" s="288"/>
      <c r="J20" s="288"/>
      <c r="K20" s="289"/>
      <c r="L20" s="102"/>
      <c r="M20" s="290" t="s">
        <v>128</v>
      </c>
      <c r="N20" s="269"/>
      <c r="O20" s="270"/>
      <c r="P20" s="102"/>
      <c r="Q20" s="227" t="s">
        <v>129</v>
      </c>
      <c r="R20" s="269"/>
      <c r="S20" s="270"/>
      <c r="T20" s="102"/>
      <c r="U20" s="227" t="s">
        <v>130</v>
      </c>
      <c r="V20" s="228"/>
      <c r="W20" s="229"/>
    </row>
    <row r="21" spans="2:23" ht="12" customHeight="1" thickBot="1">
      <c r="B21" s="194" t="s">
        <v>131</v>
      </c>
      <c r="C21" s="195" t="s">
        <v>132</v>
      </c>
      <c r="D21" s="195" t="s">
        <v>133</v>
      </c>
      <c r="E21" s="196" t="s">
        <v>134</v>
      </c>
      <c r="F21" s="112"/>
      <c r="G21" s="291" t="s">
        <v>131</v>
      </c>
      <c r="H21" s="292"/>
      <c r="I21" s="113" t="s">
        <v>132</v>
      </c>
      <c r="J21" s="113" t="s">
        <v>135</v>
      </c>
      <c r="K21" s="114" t="s">
        <v>136</v>
      </c>
      <c r="L21" s="102"/>
      <c r="M21" s="115" t="s">
        <v>131</v>
      </c>
      <c r="N21" s="116" t="s">
        <v>133</v>
      </c>
      <c r="O21" s="117" t="s">
        <v>137</v>
      </c>
      <c r="P21" s="118"/>
      <c r="Q21" s="119" t="s">
        <v>131</v>
      </c>
      <c r="R21" s="120" t="s">
        <v>138</v>
      </c>
      <c r="S21" s="121" t="s">
        <v>139</v>
      </c>
      <c r="T21" s="102"/>
      <c r="U21" s="119" t="s">
        <v>131</v>
      </c>
      <c r="V21" s="120" t="s">
        <v>140</v>
      </c>
      <c r="W21" s="121" t="s">
        <v>136</v>
      </c>
    </row>
    <row r="22" spans="2:23" ht="15.5">
      <c r="B22" s="197" t="str">
        <f>Config!$B9</f>
        <v>Sueldo</v>
      </c>
      <c r="C22" s="122">
        <v>45889</v>
      </c>
      <c r="D22" s="123">
        <v>4500</v>
      </c>
      <c r="E22" s="124">
        <v>5000</v>
      </c>
      <c r="F22" s="102"/>
      <c r="G22" s="125" t="b">
        <v>0</v>
      </c>
      <c r="H22" s="198" t="str">
        <f>Config!$D9</f>
        <v>Renta</v>
      </c>
      <c r="I22" s="97">
        <v>45871</v>
      </c>
      <c r="J22" s="10">
        <v>900</v>
      </c>
      <c r="K22" s="11">
        <v>900</v>
      </c>
      <c r="L22" s="102"/>
      <c r="M22" s="197" t="str">
        <f>Config!$F9</f>
        <v>Supermercado</v>
      </c>
      <c r="N22" s="123">
        <v>250</v>
      </c>
      <c r="O22" s="187">
        <f>IF(ISBLANK($M22), "", SUMIF(Ago!$H$56:$H$157,$M22,Ago!$D$56:$D$157))</f>
        <v>0</v>
      </c>
      <c r="P22" s="102"/>
      <c r="Q22" s="197" t="str">
        <f>Config!$H9</f>
        <v>Universidad</v>
      </c>
      <c r="R22" s="123">
        <v>150</v>
      </c>
      <c r="S22" s="124">
        <v>150</v>
      </c>
      <c r="T22" s="102"/>
      <c r="U22" s="197" t="str">
        <f>Config!$J9</f>
        <v>Hipoteca</v>
      </c>
      <c r="V22" s="123">
        <v>800</v>
      </c>
      <c r="W22" s="124">
        <v>800</v>
      </c>
    </row>
    <row r="23" spans="2:23" ht="15.5">
      <c r="B23" s="197" t="str">
        <f>Config!$B10</f>
        <v>Ventas</v>
      </c>
      <c r="C23" s="122">
        <v>45889</v>
      </c>
      <c r="D23" s="126">
        <v>500</v>
      </c>
      <c r="E23" s="127">
        <v>600</v>
      </c>
      <c r="F23" s="102"/>
      <c r="G23" s="128" t="b">
        <v>0</v>
      </c>
      <c r="H23" s="198" t="str">
        <f>Config!$D10</f>
        <v>Electricidad</v>
      </c>
      <c r="I23" s="97">
        <v>45874</v>
      </c>
      <c r="J23" s="8">
        <v>100</v>
      </c>
      <c r="K23" s="9">
        <v>100</v>
      </c>
      <c r="L23" s="102"/>
      <c r="M23" s="197" t="str">
        <f>Config!$F10</f>
        <v>Domicilios</v>
      </c>
      <c r="N23" s="126">
        <v>100</v>
      </c>
      <c r="O23" s="188">
        <f>IF(ISBLANK($M23), "", SUMIF(Ago!$H$56:$H$157,$M23,Ago!$D$56:$D$157))</f>
        <v>230</v>
      </c>
      <c r="P23" s="102"/>
      <c r="Q23" s="197" t="str">
        <f>Config!$H10</f>
        <v>Carro</v>
      </c>
      <c r="R23" s="126">
        <v>300</v>
      </c>
      <c r="S23" s="127">
        <v>500</v>
      </c>
      <c r="T23" s="102"/>
      <c r="U23" s="197" t="str">
        <f>Config!$J10</f>
        <v>Tarjeta de Crédito</v>
      </c>
      <c r="V23" s="126">
        <v>100</v>
      </c>
      <c r="W23" s="127">
        <v>100</v>
      </c>
    </row>
    <row r="24" spans="2:23" ht="15.5">
      <c r="B24" s="197" t="str">
        <f>Config!$B11</f>
        <v>Otros Ingresos</v>
      </c>
      <c r="C24" s="122">
        <v>45893</v>
      </c>
      <c r="D24" s="126">
        <v>300</v>
      </c>
      <c r="E24" s="127">
        <v>300</v>
      </c>
      <c r="F24" s="102"/>
      <c r="G24" s="128" t="b">
        <v>0</v>
      </c>
      <c r="H24" s="198" t="str">
        <f>Config!$D11</f>
        <v>Agua</v>
      </c>
      <c r="I24" s="97">
        <v>45874</v>
      </c>
      <c r="J24" s="8">
        <v>60</v>
      </c>
      <c r="K24" s="9">
        <v>60</v>
      </c>
      <c r="L24" s="102"/>
      <c r="M24" s="197" t="str">
        <f>Config!$F11</f>
        <v>Compras</v>
      </c>
      <c r="N24" s="126">
        <v>100</v>
      </c>
      <c r="O24" s="188">
        <f>IF(ISBLANK($M24), "", SUMIF(Ago!$H$56:$H$157,$M24,Ago!$D$56:$D$157))</f>
        <v>530</v>
      </c>
      <c r="P24" s="102"/>
      <c r="Q24" s="197" t="str">
        <f>Config!$H11</f>
        <v>Vacaciones</v>
      </c>
      <c r="R24" s="126">
        <v>100</v>
      </c>
      <c r="S24" s="127">
        <v>100</v>
      </c>
      <c r="T24" s="102"/>
      <c r="U24" s="197" t="str">
        <f>Config!$J11</f>
        <v>Prestamo Universidad</v>
      </c>
      <c r="V24" s="126">
        <v>200</v>
      </c>
      <c r="W24" s="127">
        <v>300</v>
      </c>
    </row>
    <row r="25" spans="2:23" ht="15.5">
      <c r="B25" s="197">
        <f>Config!$B12</f>
        <v>4</v>
      </c>
      <c r="C25" s="122"/>
      <c r="D25" s="126"/>
      <c r="E25" s="127"/>
      <c r="F25" s="102"/>
      <c r="G25" s="128" t="b">
        <v>0</v>
      </c>
      <c r="H25" s="198" t="str">
        <f>Config!$D12</f>
        <v>Gas</v>
      </c>
      <c r="I25" s="97">
        <v>45874</v>
      </c>
      <c r="J25" s="8">
        <v>120</v>
      </c>
      <c r="K25" s="9">
        <v>120</v>
      </c>
      <c r="L25" s="102"/>
      <c r="M25" s="197" t="str">
        <f>Config!$F12</f>
        <v>Rappi</v>
      </c>
      <c r="N25" s="126">
        <v>80</v>
      </c>
      <c r="O25" s="188">
        <f>IF(ISBLANK($M25), "", SUMIF(Ago!$H$56:$H$157,$M25,Ago!$D$56:$D$157))</f>
        <v>0</v>
      </c>
      <c r="P25" s="102"/>
      <c r="Q25" s="197">
        <f>Config!$H12</f>
        <v>4</v>
      </c>
      <c r="R25" s="126"/>
      <c r="S25" s="127"/>
      <c r="T25" s="102"/>
      <c r="U25" s="197">
        <f>Config!$J12</f>
        <v>4</v>
      </c>
      <c r="V25" s="126"/>
      <c r="W25" s="127"/>
    </row>
    <row r="26" spans="2:23" ht="15.5">
      <c r="B26" s="197">
        <f>Config!$B13</f>
        <v>5</v>
      </c>
      <c r="C26" s="122"/>
      <c r="D26" s="126"/>
      <c r="E26" s="127"/>
      <c r="F26" s="102"/>
      <c r="G26" s="128" t="b">
        <v>0</v>
      </c>
      <c r="H26" s="198" t="str">
        <f>Config!$D13</f>
        <v>Teléfono</v>
      </c>
      <c r="I26" s="97">
        <v>45889</v>
      </c>
      <c r="J26" s="8">
        <v>70</v>
      </c>
      <c r="K26" s="9">
        <v>70</v>
      </c>
      <c r="L26" s="102"/>
      <c r="M26" s="197" t="str">
        <f>Config!$F13</f>
        <v>Bar</v>
      </c>
      <c r="N26" s="126">
        <v>100</v>
      </c>
      <c r="O26" s="188">
        <f>IF(ISBLANK($M26), "", SUMIF(Ago!$H$56:$H$157,$M26,Ago!$D$56:$D$157))</f>
        <v>120</v>
      </c>
      <c r="P26" s="102"/>
      <c r="Q26" s="197">
        <f>Config!$H13</f>
        <v>5</v>
      </c>
      <c r="R26" s="126"/>
      <c r="S26" s="127"/>
      <c r="T26" s="102"/>
      <c r="U26" s="197">
        <f>Config!$J13</f>
        <v>5</v>
      </c>
      <c r="V26" s="126"/>
      <c r="W26" s="127"/>
    </row>
    <row r="27" spans="2:23" ht="15.5">
      <c r="B27" s="197">
        <f>Config!$B14</f>
        <v>6</v>
      </c>
      <c r="C27" s="122"/>
      <c r="D27" s="126"/>
      <c r="E27" s="127"/>
      <c r="F27" s="102"/>
      <c r="G27" s="128"/>
      <c r="H27" s="198" t="str">
        <f>Config!$D14</f>
        <v>Internet</v>
      </c>
      <c r="I27" s="97">
        <v>45893</v>
      </c>
      <c r="J27" s="8">
        <v>50</v>
      </c>
      <c r="K27" s="9">
        <v>50</v>
      </c>
      <c r="L27" s="102"/>
      <c r="M27" s="197" t="str">
        <f>Config!$F14</f>
        <v>Salud</v>
      </c>
      <c r="N27" s="126">
        <v>60</v>
      </c>
      <c r="O27" s="188">
        <f>IF(ISBLANK($M27), "", SUMIF(Ago!$H$56:$H$157,$M27,Ago!$D$56:$D$157))</f>
        <v>40</v>
      </c>
      <c r="P27" s="102"/>
      <c r="Q27" s="197">
        <f>Config!$H14</f>
        <v>6</v>
      </c>
      <c r="R27" s="126"/>
      <c r="S27" s="127"/>
      <c r="T27" s="102"/>
      <c r="U27" s="197">
        <f>Config!$J14</f>
        <v>6</v>
      </c>
      <c r="V27" s="126"/>
      <c r="W27" s="127"/>
    </row>
    <row r="28" spans="2:23" ht="15.5">
      <c r="B28" s="197">
        <f>Config!$B15</f>
        <v>7</v>
      </c>
      <c r="C28" s="122"/>
      <c r="D28" s="126"/>
      <c r="E28" s="127"/>
      <c r="F28" s="102"/>
      <c r="G28" s="128" t="b">
        <v>0</v>
      </c>
      <c r="H28" s="198" t="str">
        <f>Config!$D15</f>
        <v>Gimnasio</v>
      </c>
      <c r="I28" s="97">
        <v>45894</v>
      </c>
      <c r="J28" s="8">
        <v>60</v>
      </c>
      <c r="K28" s="9">
        <v>60</v>
      </c>
      <c r="L28" s="102"/>
      <c r="M28" s="197" t="str">
        <f>Config!$F15</f>
        <v>Entretenimiento</v>
      </c>
      <c r="N28" s="126">
        <v>200</v>
      </c>
      <c r="O28" s="188">
        <f>IF(ISBLANK($M28), "", SUMIF(Ago!$H$56:$H$157,$M28,Ago!$D$56:$D$157))</f>
        <v>180</v>
      </c>
      <c r="P28" s="102"/>
      <c r="Q28" s="197">
        <f>Config!$H15</f>
        <v>7</v>
      </c>
      <c r="R28" s="126"/>
      <c r="S28" s="127"/>
      <c r="T28" s="102"/>
      <c r="U28" s="197">
        <f>Config!$J15</f>
        <v>7</v>
      </c>
      <c r="V28" s="126"/>
      <c r="W28" s="127"/>
    </row>
    <row r="29" spans="2:23" ht="15.5">
      <c r="B29" s="197">
        <f>Config!$B16</f>
        <v>8</v>
      </c>
      <c r="C29" s="122"/>
      <c r="D29" s="126"/>
      <c r="E29" s="127"/>
      <c r="F29" s="102"/>
      <c r="G29" s="128" t="b">
        <v>0</v>
      </c>
      <c r="H29" s="198" t="str">
        <f>Config!$D16</f>
        <v>Seguro Carro</v>
      </c>
      <c r="I29" s="97" t="s">
        <v>165</v>
      </c>
      <c r="J29" s="8">
        <v>80</v>
      </c>
      <c r="K29" s="9">
        <v>80</v>
      </c>
      <c r="L29" s="102"/>
      <c r="M29" s="197" t="str">
        <f>Config!$F16</f>
        <v>Cine</v>
      </c>
      <c r="N29" s="126">
        <v>150</v>
      </c>
      <c r="O29" s="188">
        <f>IF(ISBLANK($M29), "", SUMIF(Ago!$H$56:$H$157,$M29,Ago!$D$56:$D$157))</f>
        <v>80</v>
      </c>
      <c r="P29" s="102"/>
      <c r="Q29" s="197">
        <f>Config!$H16</f>
        <v>8</v>
      </c>
      <c r="R29" s="126"/>
      <c r="S29" s="127"/>
      <c r="T29" s="102"/>
      <c r="U29" s="197">
        <f>Config!$J16</f>
        <v>8</v>
      </c>
      <c r="V29" s="126"/>
      <c r="W29" s="127"/>
    </row>
    <row r="30" spans="2:23" ht="15.5">
      <c r="B30" s="197">
        <f>Config!$B17</f>
        <v>9</v>
      </c>
      <c r="C30" s="122"/>
      <c r="D30" s="126"/>
      <c r="E30" s="127"/>
      <c r="F30" s="102"/>
      <c r="G30" s="128" t="b">
        <v>0</v>
      </c>
      <c r="H30" s="198">
        <f>Config!$D17</f>
        <v>9</v>
      </c>
      <c r="I30" s="97">
        <v>45874</v>
      </c>
      <c r="J30" s="8">
        <v>120</v>
      </c>
      <c r="K30" s="9">
        <v>120</v>
      </c>
      <c r="L30" s="102"/>
      <c r="M30" s="197" t="str">
        <f>Config!$F17</f>
        <v>Casa</v>
      </c>
      <c r="N30" s="126">
        <v>100</v>
      </c>
      <c r="O30" s="188">
        <f>IF(ISBLANK($M30), "", SUMIF(Ago!$H$56:$H$157,$M30,Ago!$D$56:$D$157))</f>
        <v>50</v>
      </c>
      <c r="P30" s="102"/>
      <c r="Q30" s="197">
        <f>Config!$H17</f>
        <v>9</v>
      </c>
      <c r="R30" s="126"/>
      <c r="S30" s="127"/>
      <c r="T30" s="102"/>
      <c r="U30" s="197">
        <f>Config!$J17</f>
        <v>9</v>
      </c>
      <c r="V30" s="126"/>
      <c r="W30" s="127"/>
    </row>
    <row r="31" spans="2:23" ht="15.5">
      <c r="B31" s="197">
        <f>Config!$B18</f>
        <v>10</v>
      </c>
      <c r="C31" s="122"/>
      <c r="D31" s="126"/>
      <c r="E31" s="127"/>
      <c r="F31" s="102"/>
      <c r="G31" s="128" t="b">
        <v>0</v>
      </c>
      <c r="H31" s="198">
        <f>Config!$D18</f>
        <v>10</v>
      </c>
      <c r="I31" s="97">
        <v>45889</v>
      </c>
      <c r="J31" s="8">
        <v>70</v>
      </c>
      <c r="K31" s="9">
        <v>70</v>
      </c>
      <c r="L31" s="102"/>
      <c r="M31" s="197">
        <f>Config!$F18</f>
        <v>10</v>
      </c>
      <c r="N31" s="126">
        <v>80</v>
      </c>
      <c r="O31" s="188">
        <f>IF(ISBLANK($M31), "", SUMIF(Ago!$H$56:$H$157,$M31,Ago!$D$56:$D$157))</f>
        <v>0</v>
      </c>
      <c r="P31" s="102"/>
      <c r="Q31" s="197">
        <f>Config!$H18</f>
        <v>10</v>
      </c>
      <c r="R31" s="126"/>
      <c r="S31" s="127"/>
      <c r="T31" s="102"/>
      <c r="U31" s="197">
        <f>Config!$J18</f>
        <v>10</v>
      </c>
      <c r="V31" s="126"/>
      <c r="W31" s="127"/>
    </row>
    <row r="32" spans="2:23" ht="15.5">
      <c r="B32" s="197">
        <f>Config!$B19</f>
        <v>11</v>
      </c>
      <c r="C32" s="122"/>
      <c r="D32" s="126"/>
      <c r="E32" s="127"/>
      <c r="F32" s="102"/>
      <c r="G32" s="128"/>
      <c r="H32" s="198">
        <f>Config!$D19</f>
        <v>11</v>
      </c>
      <c r="I32" s="97">
        <v>45893</v>
      </c>
      <c r="J32" s="8">
        <v>50</v>
      </c>
      <c r="K32" s="9">
        <v>50</v>
      </c>
      <c r="L32" s="102"/>
      <c r="M32" s="197">
        <f>Config!$F19</f>
        <v>11</v>
      </c>
      <c r="N32" s="126">
        <v>100</v>
      </c>
      <c r="O32" s="188">
        <f>IF(ISBLANK($M32), "", SUMIF(Ago!$H$56:$H$157,$M32,Ago!$D$56:$D$157))</f>
        <v>0</v>
      </c>
      <c r="P32" s="102"/>
      <c r="Q32" s="197">
        <f>Config!$H19</f>
        <v>11</v>
      </c>
      <c r="R32" s="126"/>
      <c r="S32" s="127"/>
      <c r="T32" s="102"/>
      <c r="U32" s="197">
        <f>Config!$J19</f>
        <v>11</v>
      </c>
      <c r="V32" s="126"/>
      <c r="W32" s="127"/>
    </row>
    <row r="33" spans="2:23" ht="15.5">
      <c r="B33" s="197">
        <f>Config!$B20</f>
        <v>12</v>
      </c>
      <c r="C33" s="122"/>
      <c r="D33" s="126"/>
      <c r="E33" s="127"/>
      <c r="F33" s="102"/>
      <c r="G33" s="128" t="b">
        <v>0</v>
      </c>
      <c r="H33" s="198">
        <f>Config!$D20</f>
        <v>12</v>
      </c>
      <c r="I33" s="97">
        <v>45894</v>
      </c>
      <c r="J33" s="8">
        <v>60</v>
      </c>
      <c r="K33" s="9">
        <v>60</v>
      </c>
      <c r="L33" s="102"/>
      <c r="M33" s="197">
        <f>Config!$F20</f>
        <v>12</v>
      </c>
      <c r="N33" s="126">
        <v>60</v>
      </c>
      <c r="O33" s="188">
        <f>IF(ISBLANK($M33), "", SUMIF(Ago!$H$56:$H$157,$M33,Ago!$D$56:$D$157))</f>
        <v>0</v>
      </c>
      <c r="P33" s="102"/>
      <c r="Q33" s="197">
        <f>Config!$H20</f>
        <v>12</v>
      </c>
      <c r="R33" s="126"/>
      <c r="S33" s="127"/>
      <c r="T33" s="102"/>
      <c r="U33" s="197">
        <f>Config!$J20</f>
        <v>12</v>
      </c>
      <c r="V33" s="126"/>
      <c r="W33" s="127"/>
    </row>
    <row r="34" spans="2:23" ht="15.5">
      <c r="B34" s="197">
        <f>Config!$B21</f>
        <v>13</v>
      </c>
      <c r="C34" s="122"/>
      <c r="D34" s="126"/>
      <c r="E34" s="127"/>
      <c r="F34" s="102"/>
      <c r="G34" s="128"/>
      <c r="H34" s="198">
        <f>Config!$D21</f>
        <v>13</v>
      </c>
      <c r="I34" s="97" t="s">
        <v>165</v>
      </c>
      <c r="J34" s="8">
        <v>80</v>
      </c>
      <c r="K34" s="9">
        <v>80</v>
      </c>
      <c r="L34" s="102"/>
      <c r="M34" s="197">
        <f>Config!$F21</f>
        <v>13</v>
      </c>
      <c r="N34" s="126">
        <v>200</v>
      </c>
      <c r="O34" s="188">
        <f>IF(ISBLANK($M34), "", SUMIF(Ago!$H$56:$H$157,$M34,Ago!$D$56:$D$157))</f>
        <v>0</v>
      </c>
      <c r="P34" s="102"/>
      <c r="Q34" s="197">
        <f>Config!$H21</f>
        <v>13</v>
      </c>
      <c r="R34" s="126"/>
      <c r="S34" s="127"/>
      <c r="T34" s="102"/>
      <c r="U34" s="197">
        <f>Config!$J21</f>
        <v>13</v>
      </c>
      <c r="V34" s="126"/>
      <c r="W34" s="127"/>
    </row>
    <row r="35" spans="2:23" ht="15.5">
      <c r="B35" s="197">
        <f>Config!$B22</f>
        <v>14</v>
      </c>
      <c r="C35" s="122"/>
      <c r="D35" s="126"/>
      <c r="E35" s="127"/>
      <c r="F35" s="102"/>
      <c r="G35" s="128"/>
      <c r="H35" s="198">
        <f>Config!$D22</f>
        <v>14</v>
      </c>
      <c r="I35" s="97">
        <v>45874</v>
      </c>
      <c r="J35" s="8">
        <v>120</v>
      </c>
      <c r="K35" s="9">
        <v>120</v>
      </c>
      <c r="L35" s="102"/>
      <c r="M35" s="197">
        <f>Config!$F22</f>
        <v>14</v>
      </c>
      <c r="N35" s="126">
        <v>150</v>
      </c>
      <c r="O35" s="188">
        <f>IF(ISBLANK($M35), "", SUMIF(Ago!$H$56:$H$157,$M35,Ago!$D$56:$D$157))</f>
        <v>0</v>
      </c>
      <c r="P35" s="102"/>
      <c r="Q35" s="197">
        <f>Config!$H22</f>
        <v>14</v>
      </c>
      <c r="R35" s="126"/>
      <c r="S35" s="127"/>
      <c r="T35" s="102"/>
      <c r="U35" s="197">
        <f>Config!$J22</f>
        <v>14</v>
      </c>
      <c r="V35" s="126"/>
      <c r="W35" s="127"/>
    </row>
    <row r="36" spans="2:23" ht="15.5">
      <c r="B36" s="197">
        <f>Config!$B23</f>
        <v>15</v>
      </c>
      <c r="C36" s="122"/>
      <c r="D36" s="126"/>
      <c r="E36" s="127"/>
      <c r="F36" s="102"/>
      <c r="G36" s="128"/>
      <c r="H36" s="198">
        <f>Config!$D23</f>
        <v>15</v>
      </c>
      <c r="I36" s="97">
        <v>45889</v>
      </c>
      <c r="J36" s="8">
        <v>70</v>
      </c>
      <c r="K36" s="9">
        <v>70</v>
      </c>
      <c r="L36" s="102"/>
      <c r="M36" s="197">
        <f>Config!$F23</f>
        <v>15</v>
      </c>
      <c r="N36" s="126">
        <v>100</v>
      </c>
      <c r="O36" s="188">
        <f>IF(ISBLANK($M36), "", SUMIF(Ago!$H$56:$H$157,$M36,Ago!$D$56:$D$157))</f>
        <v>0</v>
      </c>
      <c r="P36" s="102"/>
      <c r="Q36" s="197">
        <f>Config!$H23</f>
        <v>15</v>
      </c>
      <c r="R36" s="126"/>
      <c r="S36" s="127"/>
      <c r="T36" s="102"/>
      <c r="U36" s="197">
        <f>Config!$J23</f>
        <v>15</v>
      </c>
      <c r="V36" s="126"/>
      <c r="W36" s="127"/>
    </row>
    <row r="37" spans="2:23" ht="15.5">
      <c r="B37" s="197">
        <f>Config!$B24</f>
        <v>16</v>
      </c>
      <c r="C37" s="122"/>
      <c r="D37" s="126"/>
      <c r="E37" s="127"/>
      <c r="F37" s="102"/>
      <c r="G37" s="128"/>
      <c r="H37" s="198">
        <f>Config!$D24</f>
        <v>16</v>
      </c>
      <c r="I37" s="97">
        <v>45893</v>
      </c>
      <c r="J37" s="8">
        <v>50</v>
      </c>
      <c r="K37" s="9">
        <v>50</v>
      </c>
      <c r="L37" s="102"/>
      <c r="M37" s="197">
        <f>Config!$F24</f>
        <v>16</v>
      </c>
      <c r="N37" s="126">
        <v>0</v>
      </c>
      <c r="O37" s="188">
        <f>IF(ISBLANK($M37), "", SUMIF(Ago!$H$56:$H$157,$M37,Ago!$D$56:$D$157))</f>
        <v>0</v>
      </c>
      <c r="P37" s="102"/>
      <c r="Q37" s="197">
        <f>Config!$H24</f>
        <v>16</v>
      </c>
      <c r="R37" s="126"/>
      <c r="S37" s="127"/>
      <c r="T37" s="102"/>
      <c r="U37" s="197">
        <f>Config!$J24</f>
        <v>16</v>
      </c>
      <c r="V37" s="126"/>
      <c r="W37" s="127"/>
    </row>
    <row r="38" spans="2:23" ht="15.5">
      <c r="B38" s="197">
        <f>Config!$B25</f>
        <v>17</v>
      </c>
      <c r="C38" s="122"/>
      <c r="D38" s="126"/>
      <c r="E38" s="127"/>
      <c r="F38" s="102"/>
      <c r="G38" s="128" t="b">
        <v>0</v>
      </c>
      <c r="H38" s="198">
        <f>Config!$D25</f>
        <v>17</v>
      </c>
      <c r="I38" s="97">
        <v>45894</v>
      </c>
      <c r="J38" s="8">
        <v>60</v>
      </c>
      <c r="K38" s="9">
        <v>60</v>
      </c>
      <c r="L38" s="102"/>
      <c r="M38" s="197">
        <f>Config!$F25</f>
        <v>17</v>
      </c>
      <c r="N38" s="126">
        <v>0</v>
      </c>
      <c r="O38" s="188">
        <f>IF(ISBLANK($M38), "", SUMIF(Ago!$H$56:$H$157,$M38,Ago!$D$56:$D$157))</f>
        <v>0</v>
      </c>
      <c r="P38" s="102"/>
      <c r="Q38" s="197">
        <f>Config!$H25</f>
        <v>17</v>
      </c>
      <c r="R38" s="126"/>
      <c r="S38" s="127"/>
      <c r="T38" s="102"/>
      <c r="U38" s="197">
        <f>Config!$J25</f>
        <v>17</v>
      </c>
      <c r="V38" s="126"/>
      <c r="W38" s="127"/>
    </row>
    <row r="39" spans="2:23" ht="15.5">
      <c r="B39" s="197">
        <f>Config!$B26</f>
        <v>18</v>
      </c>
      <c r="C39" s="122"/>
      <c r="D39" s="126"/>
      <c r="E39" s="127"/>
      <c r="F39" s="102"/>
      <c r="G39" s="128"/>
      <c r="H39" s="198">
        <f>Config!$D26</f>
        <v>18</v>
      </c>
      <c r="I39" s="97"/>
      <c r="J39" s="8"/>
      <c r="K39" s="9"/>
      <c r="L39" s="102"/>
      <c r="M39" s="197">
        <f>Config!$F26</f>
        <v>18</v>
      </c>
      <c r="N39" s="126"/>
      <c r="O39" s="188"/>
      <c r="P39" s="102"/>
      <c r="Q39" s="197">
        <f>Config!$H26</f>
        <v>18</v>
      </c>
      <c r="R39" s="126"/>
      <c r="S39" s="127"/>
      <c r="T39" s="102"/>
      <c r="U39" s="197">
        <f>Config!$J26</f>
        <v>18</v>
      </c>
      <c r="V39" s="126"/>
      <c r="W39" s="127"/>
    </row>
    <row r="40" spans="2:23" ht="15.5">
      <c r="B40" s="197">
        <f>Config!$B27</f>
        <v>19</v>
      </c>
      <c r="C40" s="122"/>
      <c r="D40" s="126"/>
      <c r="E40" s="127"/>
      <c r="F40" s="102"/>
      <c r="G40" s="128" t="b">
        <v>0</v>
      </c>
      <c r="H40" s="198">
        <f>Config!$D27</f>
        <v>19</v>
      </c>
      <c r="I40" s="97"/>
      <c r="J40" s="8"/>
      <c r="K40" s="9"/>
      <c r="L40" s="102"/>
      <c r="M40" s="197">
        <f>Config!$F27</f>
        <v>19</v>
      </c>
      <c r="N40" s="126"/>
      <c r="O40" s="188"/>
      <c r="P40" s="102"/>
      <c r="Q40" s="197">
        <f>Config!$H27</f>
        <v>19</v>
      </c>
      <c r="R40" s="126"/>
      <c r="S40" s="127"/>
      <c r="T40" s="102"/>
      <c r="U40" s="197">
        <f>Config!$J27</f>
        <v>19</v>
      </c>
      <c r="V40" s="126"/>
      <c r="W40" s="127"/>
    </row>
    <row r="41" spans="2:23" ht="16" thickBot="1">
      <c r="B41" s="197">
        <f>Config!$B28</f>
        <v>20</v>
      </c>
      <c r="C41" s="122"/>
      <c r="D41" s="126"/>
      <c r="E41" s="127"/>
      <c r="F41" s="102"/>
      <c r="G41" s="128"/>
      <c r="H41" s="198">
        <f>Config!$D28</f>
        <v>20</v>
      </c>
      <c r="I41" s="97"/>
      <c r="J41" s="8"/>
      <c r="K41" s="9"/>
      <c r="L41" s="102"/>
      <c r="M41" s="197">
        <f>Config!$F28</f>
        <v>20</v>
      </c>
      <c r="N41" s="126"/>
      <c r="O41" s="188"/>
      <c r="P41" s="102"/>
      <c r="Q41" s="197">
        <f>Config!$H28</f>
        <v>20</v>
      </c>
      <c r="R41" s="126"/>
      <c r="S41" s="127"/>
      <c r="T41" s="102"/>
      <c r="U41" s="197">
        <f>Config!$J28</f>
        <v>20</v>
      </c>
      <c r="V41" s="126"/>
      <c r="W41" s="127"/>
    </row>
    <row r="42" spans="2:23" ht="16" thickBot="1">
      <c r="B42" s="132" t="s">
        <v>2</v>
      </c>
      <c r="C42" s="133"/>
      <c r="D42" s="134">
        <f>SUM(D22:D41)</f>
        <v>5300</v>
      </c>
      <c r="E42" s="135">
        <f>SUM(E22:E41)</f>
        <v>5900</v>
      </c>
      <c r="F42" s="102"/>
      <c r="G42" s="128"/>
      <c r="H42" s="198">
        <f>Config!$D29</f>
        <v>21</v>
      </c>
      <c r="I42" s="97"/>
      <c r="J42" s="8"/>
      <c r="K42" s="9"/>
      <c r="L42" s="102"/>
      <c r="M42" s="197">
        <f>Config!$F29</f>
        <v>21</v>
      </c>
      <c r="N42" s="126"/>
      <c r="O42" s="188"/>
      <c r="P42" s="102"/>
      <c r="Q42" s="197">
        <f>Config!$H29</f>
        <v>21</v>
      </c>
      <c r="R42" s="126"/>
      <c r="S42" s="127"/>
      <c r="T42" s="102"/>
      <c r="U42" s="197">
        <f>Config!$J29</f>
        <v>21</v>
      </c>
      <c r="V42" s="126"/>
      <c r="W42" s="127"/>
    </row>
    <row r="43" spans="2:23" ht="15.5">
      <c r="B43" s="102"/>
      <c r="C43" s="102"/>
      <c r="D43" s="102"/>
      <c r="E43" s="102"/>
      <c r="F43" s="102"/>
      <c r="G43" s="128"/>
      <c r="H43" s="198">
        <f>Config!$D30</f>
        <v>22</v>
      </c>
      <c r="I43" s="97"/>
      <c r="J43" s="7"/>
      <c r="K43" s="12"/>
      <c r="L43" s="102"/>
      <c r="M43" s="197">
        <f>Config!$F30</f>
        <v>22</v>
      </c>
      <c r="N43" s="126"/>
      <c r="O43" s="188"/>
      <c r="P43" s="102"/>
      <c r="Q43" s="197">
        <f>Config!$H30</f>
        <v>22</v>
      </c>
      <c r="R43" s="126"/>
      <c r="S43" s="127"/>
      <c r="T43" s="102"/>
      <c r="U43" s="197">
        <f>Config!$J30</f>
        <v>22</v>
      </c>
      <c r="V43" s="126"/>
      <c r="W43" s="127"/>
    </row>
    <row r="44" spans="2:23" ht="16" thickBot="1">
      <c r="F44" s="102"/>
      <c r="G44" s="128"/>
      <c r="H44" s="198">
        <f>Config!$D31</f>
        <v>23</v>
      </c>
      <c r="I44" s="97"/>
      <c r="J44" s="7"/>
      <c r="K44" s="12"/>
      <c r="L44" s="102"/>
      <c r="M44" s="197">
        <f>Config!$F31</f>
        <v>23</v>
      </c>
      <c r="N44" s="126"/>
      <c r="O44" s="188"/>
      <c r="P44" s="102"/>
      <c r="Q44" s="197">
        <f>Config!$H31</f>
        <v>23</v>
      </c>
      <c r="R44" s="126"/>
      <c r="S44" s="127"/>
      <c r="T44" s="102"/>
      <c r="U44" s="197">
        <f>Config!$J31</f>
        <v>23</v>
      </c>
      <c r="V44" s="126"/>
      <c r="W44" s="127"/>
    </row>
    <row r="45" spans="2:23" ht="15.5">
      <c r="B45" s="268" t="s">
        <v>126</v>
      </c>
      <c r="C45" s="269"/>
      <c r="D45" s="269"/>
      <c r="E45" s="270"/>
      <c r="F45" s="102"/>
      <c r="G45" s="128"/>
      <c r="H45" s="198">
        <f>Config!$D32</f>
        <v>24</v>
      </c>
      <c r="I45" s="97"/>
      <c r="J45" s="7"/>
      <c r="K45" s="12"/>
      <c r="L45" s="102"/>
      <c r="M45" s="197">
        <f>Config!$F32</f>
        <v>24</v>
      </c>
      <c r="N45" s="126"/>
      <c r="O45" s="188"/>
      <c r="P45" s="102"/>
      <c r="Q45" s="197">
        <f>Config!$H32</f>
        <v>24</v>
      </c>
      <c r="R45" s="126"/>
      <c r="S45" s="127"/>
      <c r="T45" s="102"/>
      <c r="U45" s="197">
        <f>Config!$J32</f>
        <v>24</v>
      </c>
      <c r="V45" s="126"/>
      <c r="W45" s="127"/>
    </row>
    <row r="46" spans="2:23" ht="16" thickBot="1">
      <c r="B46" s="271" t="s">
        <v>131</v>
      </c>
      <c r="C46" s="272"/>
      <c r="D46" s="110" t="s">
        <v>133</v>
      </c>
      <c r="E46" s="111" t="s">
        <v>137</v>
      </c>
      <c r="F46" s="102"/>
      <c r="G46" s="128"/>
      <c r="H46" s="198">
        <f>Config!$D33</f>
        <v>25</v>
      </c>
      <c r="I46" s="97"/>
      <c r="J46" s="7"/>
      <c r="K46" s="12"/>
      <c r="L46" s="102"/>
      <c r="M46" s="197">
        <f>Config!$F33</f>
        <v>25</v>
      </c>
      <c r="N46" s="126"/>
      <c r="O46" s="188"/>
      <c r="P46" s="102"/>
      <c r="Q46" s="197">
        <f>Config!$H33</f>
        <v>25</v>
      </c>
      <c r="R46" s="126"/>
      <c r="S46" s="127"/>
      <c r="T46" s="102"/>
      <c r="U46" s="197">
        <f>Config!$J33</f>
        <v>25</v>
      </c>
      <c r="V46" s="126"/>
      <c r="W46" s="127"/>
    </row>
    <row r="47" spans="2:23" ht="15.5">
      <c r="B47" s="273" t="str">
        <f>B20</f>
        <v>Resumen de Ingresos</v>
      </c>
      <c r="C47" s="274"/>
      <c r="D47" s="185">
        <f>D42</f>
        <v>5300</v>
      </c>
      <c r="E47" s="187">
        <f>E42</f>
        <v>5900</v>
      </c>
      <c r="F47" s="102"/>
      <c r="G47" s="128"/>
      <c r="H47" s="198">
        <f>Config!$D34</f>
        <v>26</v>
      </c>
      <c r="I47" s="97"/>
      <c r="J47" s="7"/>
      <c r="K47" s="12"/>
      <c r="L47" s="102"/>
      <c r="M47" s="197">
        <f>Config!$F34</f>
        <v>26</v>
      </c>
      <c r="N47" s="126"/>
      <c r="O47" s="188"/>
      <c r="P47" s="102"/>
      <c r="Q47" s="197">
        <f>Config!$H34</f>
        <v>26</v>
      </c>
      <c r="R47" s="126"/>
      <c r="S47" s="127"/>
      <c r="T47" s="102"/>
      <c r="U47" s="197">
        <f>Config!$J34</f>
        <v>26</v>
      </c>
      <c r="V47" s="126"/>
      <c r="W47" s="127"/>
    </row>
    <row r="48" spans="2:23" ht="15.5">
      <c r="B48" s="261" t="str">
        <f>G20</f>
        <v>Facturas</v>
      </c>
      <c r="C48" s="262"/>
      <c r="D48" s="186">
        <f>J52</f>
        <v>2120</v>
      </c>
      <c r="E48" s="188">
        <f>K52</f>
        <v>2120</v>
      </c>
      <c r="F48" s="102"/>
      <c r="G48" s="128"/>
      <c r="H48" s="198">
        <f>Config!$D35</f>
        <v>27</v>
      </c>
      <c r="I48" s="97"/>
      <c r="J48" s="7"/>
      <c r="K48" s="12"/>
      <c r="L48" s="102"/>
      <c r="M48" s="197">
        <f>Config!$F35</f>
        <v>27</v>
      </c>
      <c r="N48" s="126"/>
      <c r="O48" s="188"/>
      <c r="P48" s="102"/>
      <c r="Q48" s="197">
        <f>Config!$H35</f>
        <v>27</v>
      </c>
      <c r="R48" s="126"/>
      <c r="S48" s="127"/>
      <c r="T48" s="102"/>
      <c r="U48" s="197">
        <f>Config!$J35</f>
        <v>27</v>
      </c>
      <c r="V48" s="126"/>
      <c r="W48" s="127"/>
    </row>
    <row r="49" spans="2:23" ht="15.5">
      <c r="B49" s="261" t="str">
        <f>M20</f>
        <v>Resumen de Gastos</v>
      </c>
      <c r="C49" s="262"/>
      <c r="D49" s="186">
        <f>N52</f>
        <v>1830</v>
      </c>
      <c r="E49" s="188">
        <f>O52</f>
        <v>1230</v>
      </c>
      <c r="F49" s="102"/>
      <c r="G49" s="128" t="b">
        <v>0</v>
      </c>
      <c r="H49" s="198">
        <f>Config!$D36</f>
        <v>28</v>
      </c>
      <c r="I49" s="97"/>
      <c r="J49" s="7"/>
      <c r="K49" s="12"/>
      <c r="L49" s="102"/>
      <c r="M49" s="197">
        <f>Config!$F36</f>
        <v>28</v>
      </c>
      <c r="N49" s="126"/>
      <c r="O49" s="188"/>
      <c r="P49" s="102"/>
      <c r="Q49" s="197">
        <f>Config!$H36</f>
        <v>28</v>
      </c>
      <c r="R49" s="126"/>
      <c r="S49" s="127"/>
      <c r="T49" s="102"/>
      <c r="U49" s="197">
        <f>Config!$J36</f>
        <v>28</v>
      </c>
      <c r="V49" s="126"/>
      <c r="W49" s="127"/>
    </row>
    <row r="50" spans="2:23" ht="15.5">
      <c r="B50" s="261" t="str">
        <f>Q20</f>
        <v>Ahorro</v>
      </c>
      <c r="C50" s="262"/>
      <c r="D50" s="186">
        <f>R52</f>
        <v>550</v>
      </c>
      <c r="E50" s="188">
        <f>S52</f>
        <v>750</v>
      </c>
      <c r="F50" s="102"/>
      <c r="G50" s="128"/>
      <c r="H50" s="198">
        <f>Config!$D37</f>
        <v>29</v>
      </c>
      <c r="I50" s="97"/>
      <c r="J50" s="7"/>
      <c r="K50" s="12"/>
      <c r="L50" s="102"/>
      <c r="M50" s="197">
        <f>Config!$F37</f>
        <v>29</v>
      </c>
      <c r="N50" s="126"/>
      <c r="O50" s="188"/>
      <c r="P50" s="102"/>
      <c r="Q50" s="197">
        <f>Config!$H37</f>
        <v>29</v>
      </c>
      <c r="R50" s="126"/>
      <c r="S50" s="127"/>
      <c r="T50" s="102"/>
      <c r="U50" s="197">
        <f>Config!$J37</f>
        <v>29</v>
      </c>
      <c r="V50" s="126"/>
      <c r="W50" s="127"/>
    </row>
    <row r="51" spans="2:23" ht="15.5">
      <c r="B51" s="261" t="str">
        <f>U20</f>
        <v>Deudas</v>
      </c>
      <c r="C51" s="262"/>
      <c r="D51" s="186">
        <f>V52</f>
        <v>1100</v>
      </c>
      <c r="E51" s="188">
        <f>W52</f>
        <v>1200</v>
      </c>
      <c r="F51" s="103"/>
      <c r="G51" s="128"/>
      <c r="H51" s="198">
        <f>Config!$D38</f>
        <v>30</v>
      </c>
      <c r="I51" s="97"/>
      <c r="J51" s="7"/>
      <c r="K51" s="12"/>
      <c r="L51" s="102"/>
      <c r="M51" s="197">
        <f>Config!$F38</f>
        <v>30</v>
      </c>
      <c r="N51" s="126"/>
      <c r="O51" s="188"/>
      <c r="P51" s="103"/>
      <c r="Q51" s="197">
        <f>Config!$H38</f>
        <v>30</v>
      </c>
      <c r="R51" s="126"/>
      <c r="S51" s="127"/>
      <c r="T51" s="102"/>
      <c r="U51" s="197">
        <f>Config!$J38</f>
        <v>30</v>
      </c>
      <c r="V51" s="126"/>
      <c r="W51" s="127"/>
    </row>
    <row r="52" spans="2:23" ht="13" thickBot="1">
      <c r="B52" s="136" t="s">
        <v>20</v>
      </c>
      <c r="C52" s="137"/>
      <c r="D52" s="138">
        <f>D47-(D48+D49+D50+D51)</f>
        <v>-300</v>
      </c>
      <c r="E52" s="139">
        <f>E47-(E48+E49+E50+E51)</f>
        <v>600</v>
      </c>
      <c r="F52" s="102"/>
      <c r="G52" s="263" t="s">
        <v>2</v>
      </c>
      <c r="H52" s="264"/>
      <c r="I52" s="137"/>
      <c r="J52" s="140">
        <f>SUM(J22:J51)</f>
        <v>2120</v>
      </c>
      <c r="K52" s="141">
        <f>SUM(K22:K51)</f>
        <v>2120</v>
      </c>
      <c r="L52" s="103"/>
      <c r="M52" s="142" t="s">
        <v>2</v>
      </c>
      <c r="N52" s="143">
        <f>SUM(N22:N51)</f>
        <v>1830</v>
      </c>
      <c r="O52" s="144">
        <f>SUM(O22:O51)</f>
        <v>1230</v>
      </c>
      <c r="P52" s="102"/>
      <c r="Q52" s="129" t="s">
        <v>2</v>
      </c>
      <c r="R52" s="130">
        <f>SUM(R22:R51)</f>
        <v>550</v>
      </c>
      <c r="S52" s="131">
        <f>SUM(S22:S51)</f>
        <v>750</v>
      </c>
      <c r="T52" s="102"/>
      <c r="U52" s="129" t="s">
        <v>2</v>
      </c>
      <c r="V52" s="130">
        <f>SUM(V22:V51)</f>
        <v>1100</v>
      </c>
      <c r="W52" s="131">
        <f>SUM(W22:W51)</f>
        <v>1200</v>
      </c>
    </row>
    <row r="53" spans="2:23" ht="13" thickBot="1">
      <c r="F53" s="102"/>
      <c r="G53" s="102"/>
      <c r="H53" s="102"/>
      <c r="I53" s="102"/>
      <c r="J53" s="102"/>
      <c r="K53" s="102"/>
      <c r="L53" s="102"/>
      <c r="M53" s="102"/>
      <c r="N53" s="102"/>
      <c r="O53" s="102"/>
      <c r="P53" s="102"/>
      <c r="Q53" s="102"/>
      <c r="R53" s="102"/>
      <c r="S53" s="102"/>
      <c r="T53" s="102"/>
      <c r="U53" s="102"/>
      <c r="V53" s="102"/>
      <c r="W53" s="102"/>
    </row>
    <row r="54" spans="2:23" ht="21" customHeight="1" thickBot="1">
      <c r="B54" s="265" t="s">
        <v>54</v>
      </c>
      <c r="C54" s="266"/>
      <c r="D54" s="266"/>
      <c r="E54" s="266"/>
      <c r="F54" s="266"/>
      <c r="G54" s="266"/>
      <c r="H54" s="266"/>
      <c r="I54" s="266"/>
      <c r="J54" s="266"/>
      <c r="K54" s="267"/>
      <c r="L54" s="102"/>
      <c r="M54" s="102"/>
      <c r="N54" s="102"/>
      <c r="O54" s="102"/>
      <c r="P54" s="102"/>
      <c r="Q54" s="102"/>
      <c r="R54" s="102"/>
      <c r="S54" s="102"/>
      <c r="T54" s="102"/>
      <c r="U54" s="102"/>
      <c r="V54" s="102"/>
      <c r="W54" s="102"/>
    </row>
    <row r="55" spans="2:23" ht="13" thickBot="1">
      <c r="B55" s="293" t="s">
        <v>141</v>
      </c>
      <c r="C55" s="294"/>
      <c r="D55" s="295" t="s">
        <v>135</v>
      </c>
      <c r="E55" s="296"/>
      <c r="F55" s="296"/>
      <c r="G55" s="297"/>
      <c r="H55" s="295" t="s">
        <v>154</v>
      </c>
      <c r="I55" s="294"/>
      <c r="J55" s="295" t="s">
        <v>131</v>
      </c>
      <c r="K55" s="298"/>
      <c r="L55" s="102"/>
      <c r="M55" s="102"/>
      <c r="N55" s="102"/>
      <c r="O55" s="102"/>
      <c r="P55" s="102"/>
      <c r="Q55" s="102"/>
      <c r="R55" s="102"/>
      <c r="S55" s="102"/>
      <c r="T55" s="102"/>
      <c r="U55" s="102"/>
      <c r="V55" s="102"/>
      <c r="W55" s="102"/>
    </row>
    <row r="56" spans="2:23" ht="12.5">
      <c r="B56" s="299">
        <v>45872</v>
      </c>
      <c r="C56" s="300"/>
      <c r="D56" s="301">
        <v>200</v>
      </c>
      <c r="E56" s="302"/>
      <c r="F56" s="302"/>
      <c r="G56" s="303"/>
      <c r="H56" s="250" t="s">
        <v>75</v>
      </c>
      <c r="I56" s="304"/>
      <c r="J56" s="250" t="s">
        <v>81</v>
      </c>
      <c r="K56" s="251"/>
      <c r="L56" s="102"/>
      <c r="M56" s="102"/>
      <c r="N56" s="102"/>
      <c r="O56" s="102"/>
      <c r="P56" s="102"/>
      <c r="Q56" s="102"/>
      <c r="R56" s="102"/>
      <c r="S56" s="102"/>
      <c r="T56" s="102"/>
      <c r="U56" s="102"/>
      <c r="V56" s="102"/>
      <c r="W56" s="102"/>
    </row>
    <row r="57" spans="2:23" ht="12.5">
      <c r="B57" s="247">
        <v>45874</v>
      </c>
      <c r="C57" s="248"/>
      <c r="D57" s="230">
        <v>30</v>
      </c>
      <c r="E57" s="231"/>
      <c r="F57" s="231"/>
      <c r="G57" s="232"/>
      <c r="H57" s="233" t="s">
        <v>75</v>
      </c>
      <c r="I57" s="234"/>
      <c r="J57" s="233" t="s">
        <v>82</v>
      </c>
      <c r="K57" s="249"/>
      <c r="L57" s="102"/>
      <c r="M57" s="102"/>
      <c r="N57" s="102"/>
      <c r="O57" s="102"/>
      <c r="P57" s="102"/>
      <c r="Q57" s="102"/>
      <c r="R57" s="102"/>
      <c r="S57" s="102"/>
      <c r="T57" s="102"/>
      <c r="U57" s="102"/>
      <c r="V57" s="102"/>
      <c r="W57" s="102"/>
    </row>
    <row r="58" spans="2:23" ht="12.5">
      <c r="B58" s="247">
        <v>45876</v>
      </c>
      <c r="C58" s="248"/>
      <c r="D58" s="230">
        <v>100</v>
      </c>
      <c r="E58" s="231"/>
      <c r="F58" s="231"/>
      <c r="G58" s="232"/>
      <c r="H58" s="233" t="s">
        <v>76</v>
      </c>
      <c r="I58" s="234"/>
      <c r="J58" s="233" t="s">
        <v>83</v>
      </c>
      <c r="K58" s="249"/>
      <c r="L58" s="102"/>
      <c r="M58" s="102"/>
      <c r="N58" s="102"/>
      <c r="O58" s="102"/>
      <c r="P58" s="102"/>
      <c r="Q58" s="102"/>
      <c r="R58" s="102"/>
      <c r="S58" s="102"/>
      <c r="T58" s="102"/>
      <c r="U58" s="102"/>
      <c r="V58" s="102"/>
      <c r="W58" s="102"/>
    </row>
    <row r="59" spans="2:23" ht="12.5">
      <c r="B59" s="247">
        <v>45876</v>
      </c>
      <c r="C59" s="248"/>
      <c r="D59" s="230">
        <v>20</v>
      </c>
      <c r="E59" s="231"/>
      <c r="F59" s="231"/>
      <c r="G59" s="232"/>
      <c r="H59" s="233" t="s">
        <v>77</v>
      </c>
      <c r="I59" s="234"/>
      <c r="J59" s="233" t="s">
        <v>84</v>
      </c>
      <c r="K59" s="249"/>
      <c r="L59" s="102"/>
      <c r="M59" s="102"/>
      <c r="N59" s="102"/>
      <c r="O59" s="102"/>
      <c r="P59" s="102"/>
      <c r="Q59" s="102"/>
      <c r="R59" s="102"/>
      <c r="S59" s="102"/>
      <c r="T59" s="102"/>
      <c r="U59" s="102"/>
      <c r="V59" s="102"/>
      <c r="W59" s="102"/>
    </row>
    <row r="60" spans="2:23" ht="12.5">
      <c r="B60" s="247">
        <v>45891</v>
      </c>
      <c r="C60" s="248"/>
      <c r="D60" s="230">
        <v>50</v>
      </c>
      <c r="E60" s="231"/>
      <c r="F60" s="231"/>
      <c r="G60" s="232"/>
      <c r="H60" s="233" t="s">
        <v>79</v>
      </c>
      <c r="I60" s="234"/>
      <c r="J60" s="233" t="s">
        <v>85</v>
      </c>
      <c r="K60" s="249"/>
      <c r="L60" s="102"/>
      <c r="M60" s="102"/>
      <c r="N60" s="102"/>
      <c r="O60" s="102"/>
      <c r="P60" s="102"/>
      <c r="Q60" s="102"/>
      <c r="R60" s="102"/>
      <c r="S60" s="102"/>
      <c r="T60" s="102"/>
      <c r="U60" s="102"/>
      <c r="V60" s="102"/>
      <c r="W60" s="102"/>
    </row>
    <row r="61" spans="2:23" ht="12.5">
      <c r="B61" s="247">
        <v>45895</v>
      </c>
      <c r="C61" s="248"/>
      <c r="D61" s="230">
        <v>100</v>
      </c>
      <c r="E61" s="231"/>
      <c r="F61" s="231"/>
      <c r="G61" s="232"/>
      <c r="H61" s="233" t="s">
        <v>77</v>
      </c>
      <c r="I61" s="234"/>
      <c r="J61" s="233" t="s">
        <v>86</v>
      </c>
      <c r="K61" s="249"/>
      <c r="L61" s="102"/>
      <c r="M61" s="102"/>
      <c r="N61" s="102"/>
      <c r="O61" s="102"/>
      <c r="P61" s="102"/>
      <c r="Q61" s="102"/>
      <c r="R61" s="102"/>
      <c r="S61" s="102"/>
      <c r="T61" s="102"/>
      <c r="U61" s="102"/>
      <c r="V61" s="102"/>
      <c r="W61" s="102"/>
    </row>
    <row r="62" spans="2:23" ht="12.5">
      <c r="B62" s="247">
        <v>45889</v>
      </c>
      <c r="C62" s="248"/>
      <c r="D62" s="230">
        <v>40</v>
      </c>
      <c r="E62" s="231"/>
      <c r="F62" s="231"/>
      <c r="G62" s="232"/>
      <c r="H62" s="233" t="s">
        <v>78</v>
      </c>
      <c r="I62" s="234"/>
      <c r="J62" s="233" t="s">
        <v>87</v>
      </c>
      <c r="K62" s="249"/>
      <c r="L62" s="102"/>
      <c r="M62" s="102"/>
      <c r="N62" s="102"/>
      <c r="O62" s="102"/>
      <c r="P62" s="102"/>
      <c r="T62" s="102"/>
      <c r="U62" s="102"/>
      <c r="V62" s="102"/>
      <c r="W62" s="102"/>
    </row>
    <row r="63" spans="2:23" ht="12.5">
      <c r="B63" s="247">
        <v>45871</v>
      </c>
      <c r="C63" s="248"/>
      <c r="D63" s="230">
        <v>50</v>
      </c>
      <c r="E63" s="231"/>
      <c r="F63" s="231"/>
      <c r="G63" s="232"/>
      <c r="H63" s="233" t="s">
        <v>79</v>
      </c>
      <c r="I63" s="234"/>
      <c r="J63" s="233" t="s">
        <v>88</v>
      </c>
      <c r="K63" s="249"/>
      <c r="L63" s="102"/>
      <c r="M63" s="102"/>
      <c r="N63" s="102"/>
      <c r="O63" s="102"/>
      <c r="P63" s="102"/>
      <c r="T63" s="102"/>
      <c r="U63" s="102"/>
      <c r="V63" s="102"/>
      <c r="W63" s="102"/>
    </row>
    <row r="64" spans="2:23" ht="12.5">
      <c r="B64" s="247">
        <v>45892</v>
      </c>
      <c r="C64" s="248"/>
      <c r="D64" s="230">
        <v>80</v>
      </c>
      <c r="E64" s="231"/>
      <c r="F64" s="231"/>
      <c r="G64" s="232"/>
      <c r="H64" s="233" t="s">
        <v>80</v>
      </c>
      <c r="I64" s="234"/>
      <c r="J64" s="233" t="s">
        <v>89</v>
      </c>
      <c r="K64" s="249"/>
      <c r="L64" s="102"/>
      <c r="M64" s="102"/>
      <c r="N64" s="102"/>
      <c r="O64" s="102"/>
      <c r="P64" s="102"/>
      <c r="T64" s="102"/>
      <c r="U64" s="102"/>
      <c r="V64" s="102"/>
      <c r="W64" s="102"/>
    </row>
    <row r="65" spans="2:19" ht="12.5">
      <c r="B65" s="247">
        <v>45892</v>
      </c>
      <c r="C65" s="248"/>
      <c r="D65" s="230">
        <v>50</v>
      </c>
      <c r="E65" s="231"/>
      <c r="F65" s="231"/>
      <c r="G65" s="232"/>
      <c r="H65" s="233" t="s">
        <v>45</v>
      </c>
      <c r="I65" s="234"/>
      <c r="J65" s="233" t="s">
        <v>90</v>
      </c>
      <c r="K65" s="249"/>
      <c r="L65" s="102"/>
      <c r="M65" s="102"/>
      <c r="N65" s="102"/>
      <c r="O65" s="102"/>
      <c r="P65" s="102"/>
    </row>
    <row r="66" spans="2:19" ht="12.5">
      <c r="B66" s="247">
        <v>45894</v>
      </c>
      <c r="C66" s="248"/>
      <c r="D66" s="230">
        <v>80</v>
      </c>
      <c r="E66" s="231"/>
      <c r="F66" s="231"/>
      <c r="G66" s="232"/>
      <c r="H66" s="233" t="s">
        <v>76</v>
      </c>
      <c r="I66" s="234"/>
      <c r="J66" s="233" t="s">
        <v>91</v>
      </c>
      <c r="K66" s="249"/>
      <c r="L66" s="102"/>
      <c r="M66" s="102"/>
      <c r="N66" s="102"/>
      <c r="O66" s="102"/>
      <c r="P66" s="102"/>
    </row>
    <row r="67" spans="2:19" ht="12.5">
      <c r="B67" s="247">
        <v>45896</v>
      </c>
      <c r="C67" s="248"/>
      <c r="D67" s="230">
        <v>150</v>
      </c>
      <c r="E67" s="231"/>
      <c r="F67" s="231"/>
      <c r="G67" s="232"/>
      <c r="H67" s="233" t="s">
        <v>76</v>
      </c>
      <c r="I67" s="234"/>
      <c r="J67" s="233" t="s">
        <v>92</v>
      </c>
      <c r="K67" s="249"/>
      <c r="L67" s="102"/>
      <c r="M67" s="102"/>
      <c r="N67" s="102"/>
      <c r="O67" s="102"/>
      <c r="P67" s="102"/>
    </row>
    <row r="68" spans="2:19" ht="12.5">
      <c r="B68" s="247">
        <v>45896</v>
      </c>
      <c r="C68" s="248"/>
      <c r="D68" s="230">
        <v>80</v>
      </c>
      <c r="E68" s="231"/>
      <c r="F68" s="231"/>
      <c r="G68" s="232"/>
      <c r="H68" s="233" t="s">
        <v>79</v>
      </c>
      <c r="I68" s="234"/>
      <c r="J68" s="233" t="s">
        <v>94</v>
      </c>
      <c r="K68" s="249"/>
      <c r="L68" s="102"/>
      <c r="M68" s="102"/>
      <c r="N68" s="102"/>
      <c r="O68" s="102"/>
      <c r="P68" s="102"/>
    </row>
    <row r="69" spans="2:19" ht="12.5">
      <c r="B69" s="247">
        <v>45896</v>
      </c>
      <c r="C69" s="248"/>
      <c r="D69" s="230">
        <v>200</v>
      </c>
      <c r="E69" s="231"/>
      <c r="F69" s="231"/>
      <c r="G69" s="232"/>
      <c r="H69" s="233" t="s">
        <v>76</v>
      </c>
      <c r="I69" s="234"/>
      <c r="J69" s="233" t="s">
        <v>93</v>
      </c>
      <c r="K69" s="249"/>
      <c r="L69" s="102"/>
      <c r="M69" s="102"/>
      <c r="N69" s="102"/>
      <c r="O69" s="102"/>
      <c r="P69" s="102"/>
    </row>
    <row r="70" spans="2:19" ht="12.5">
      <c r="B70" s="202"/>
      <c r="C70" s="203"/>
      <c r="D70" s="230"/>
      <c r="E70" s="231"/>
      <c r="F70" s="231"/>
      <c r="G70" s="232"/>
      <c r="H70" s="233"/>
      <c r="I70" s="234"/>
      <c r="J70" s="235"/>
      <c r="K70" s="236"/>
      <c r="L70" s="102"/>
      <c r="M70" s="102"/>
      <c r="N70" s="102"/>
      <c r="O70" s="102"/>
      <c r="P70" s="102"/>
    </row>
    <row r="71" spans="2:19" ht="12.75" customHeight="1">
      <c r="B71" s="202"/>
      <c r="C71" s="203"/>
      <c r="D71" s="230"/>
      <c r="E71" s="231"/>
      <c r="F71" s="231"/>
      <c r="G71" s="232"/>
      <c r="H71" s="233"/>
      <c r="I71" s="234"/>
      <c r="J71" s="235"/>
      <c r="K71" s="236"/>
      <c r="L71" s="102"/>
    </row>
    <row r="72" spans="2:19" ht="12.75" customHeight="1">
      <c r="B72" s="202"/>
      <c r="C72" s="203"/>
      <c r="D72" s="230"/>
      <c r="E72" s="231"/>
      <c r="F72" s="231"/>
      <c r="G72" s="232"/>
      <c r="H72" s="233"/>
      <c r="I72" s="234"/>
      <c r="J72" s="235"/>
      <c r="K72" s="236"/>
      <c r="L72" s="102"/>
    </row>
    <row r="73" spans="2:19" ht="12.75" customHeight="1">
      <c r="B73" s="202"/>
      <c r="C73" s="203"/>
      <c r="D73" s="230"/>
      <c r="E73" s="231"/>
      <c r="F73" s="231"/>
      <c r="G73" s="232"/>
      <c r="H73" s="233"/>
      <c r="I73" s="234"/>
      <c r="J73" s="235"/>
      <c r="K73" s="236"/>
      <c r="L73" s="102"/>
    </row>
    <row r="74" spans="2:19" ht="12.75" customHeight="1" thickBot="1">
      <c r="B74" s="202"/>
      <c r="C74" s="203"/>
      <c r="D74" s="230"/>
      <c r="E74" s="231"/>
      <c r="F74" s="231"/>
      <c r="G74" s="232"/>
      <c r="H74" s="233"/>
      <c r="I74" s="234"/>
      <c r="J74" s="235"/>
      <c r="K74" s="236"/>
      <c r="L74" s="102"/>
    </row>
    <row r="75" spans="2:19" ht="13.5" customHeight="1">
      <c r="B75" s="202"/>
      <c r="C75" s="203"/>
      <c r="D75" s="230"/>
      <c r="E75" s="231"/>
      <c r="F75" s="231"/>
      <c r="G75" s="232"/>
      <c r="H75" s="233"/>
      <c r="I75" s="234"/>
      <c r="J75" s="235"/>
      <c r="K75" s="236"/>
      <c r="L75" s="102"/>
      <c r="M75" s="275" t="s">
        <v>6</v>
      </c>
      <c r="N75" s="276"/>
      <c r="O75" s="276"/>
      <c r="P75" s="276"/>
      <c r="Q75" s="276"/>
      <c r="R75" s="276"/>
      <c r="S75" s="277"/>
    </row>
    <row r="76" spans="2:19" ht="12.65" customHeight="1">
      <c r="B76" s="202"/>
      <c r="C76" s="203"/>
      <c r="D76" s="230"/>
      <c r="E76" s="231"/>
      <c r="F76" s="231"/>
      <c r="G76" s="232"/>
      <c r="H76" s="233"/>
      <c r="I76" s="234"/>
      <c r="J76" s="235"/>
      <c r="K76" s="236"/>
      <c r="L76" s="102"/>
      <c r="M76" s="281" t="s">
        <v>98</v>
      </c>
      <c r="N76" s="282"/>
      <c r="O76" s="282"/>
      <c r="P76" s="282"/>
      <c r="Q76" s="282"/>
      <c r="R76" s="282"/>
      <c r="S76" s="283"/>
    </row>
    <row r="77" spans="2:19" ht="12.75" customHeight="1">
      <c r="B77" s="202"/>
      <c r="C77" s="203"/>
      <c r="D77" s="230"/>
      <c r="E77" s="231"/>
      <c r="F77" s="231"/>
      <c r="G77" s="232"/>
      <c r="H77" s="233"/>
      <c r="I77" s="234"/>
      <c r="J77" s="235"/>
      <c r="K77" s="236"/>
      <c r="L77" s="102"/>
      <c r="M77" s="281"/>
      <c r="N77" s="282"/>
      <c r="O77" s="282"/>
      <c r="P77" s="282"/>
      <c r="Q77" s="282"/>
      <c r="R77" s="282"/>
      <c r="S77" s="283"/>
    </row>
    <row r="78" spans="2:19" ht="12.75" customHeight="1">
      <c r="B78" s="202"/>
      <c r="C78" s="203"/>
      <c r="D78" s="230"/>
      <c r="E78" s="231"/>
      <c r="F78" s="231"/>
      <c r="G78" s="232"/>
      <c r="H78" s="233"/>
      <c r="I78" s="234"/>
      <c r="J78" s="235"/>
      <c r="K78" s="236"/>
      <c r="L78" s="102"/>
      <c r="M78" s="281"/>
      <c r="N78" s="282"/>
      <c r="O78" s="282"/>
      <c r="P78" s="282"/>
      <c r="Q78" s="282"/>
      <c r="R78" s="282"/>
      <c r="S78" s="283"/>
    </row>
    <row r="79" spans="2:19" ht="12.75" customHeight="1" thickBot="1">
      <c r="B79" s="202"/>
      <c r="C79" s="203"/>
      <c r="D79" s="230"/>
      <c r="E79" s="231"/>
      <c r="F79" s="231"/>
      <c r="G79" s="232"/>
      <c r="H79" s="233"/>
      <c r="I79" s="234"/>
      <c r="J79" s="235"/>
      <c r="K79" s="236"/>
      <c r="L79" s="102"/>
      <c r="M79" s="284"/>
      <c r="N79" s="285"/>
      <c r="O79" s="285"/>
      <c r="P79" s="285"/>
      <c r="Q79" s="285"/>
      <c r="R79" s="285"/>
      <c r="S79" s="286"/>
    </row>
    <row r="80" spans="2:19" ht="12.75" customHeight="1" thickBot="1">
      <c r="B80" s="202"/>
      <c r="C80" s="203"/>
      <c r="D80" s="230"/>
      <c r="E80" s="231"/>
      <c r="F80" s="231"/>
      <c r="G80" s="232"/>
      <c r="H80" s="233"/>
      <c r="I80" s="234"/>
      <c r="J80" s="235"/>
      <c r="K80" s="236"/>
      <c r="L80" s="102"/>
      <c r="M80" s="102"/>
      <c r="N80" s="102"/>
      <c r="O80" s="102"/>
      <c r="P80" s="102"/>
      <c r="Q80" s="102"/>
      <c r="R80" s="102"/>
      <c r="S80" s="102"/>
    </row>
    <row r="81" spans="4:19" ht="13.5" customHeight="1">
      <c r="D81" s="230"/>
      <c r="E81" s="231"/>
      <c r="F81" s="231"/>
      <c r="G81" s="232"/>
      <c r="H81" s="233"/>
      <c r="I81" s="234"/>
      <c r="J81" s="235"/>
      <c r="K81" s="236"/>
      <c r="L81" s="102"/>
      <c r="M81" s="278" t="s">
        <v>7</v>
      </c>
      <c r="N81" s="279"/>
      <c r="O81" s="279"/>
      <c r="P81" s="279"/>
      <c r="Q81" s="279"/>
      <c r="R81" s="279"/>
      <c r="S81" s="280"/>
    </row>
    <row r="82" spans="4:19" ht="16.5" customHeight="1">
      <c r="D82" s="230"/>
      <c r="E82" s="231"/>
      <c r="F82" s="231"/>
      <c r="G82" s="232"/>
      <c r="H82" s="233"/>
      <c r="I82" s="234"/>
      <c r="J82" s="235"/>
      <c r="K82" s="236"/>
      <c r="L82" s="102"/>
      <c r="M82" s="281" t="s">
        <v>99</v>
      </c>
      <c r="N82" s="282"/>
      <c r="O82" s="282"/>
      <c r="P82" s="282"/>
      <c r="Q82" s="282"/>
      <c r="R82" s="282"/>
      <c r="S82" s="283"/>
    </row>
    <row r="83" spans="4:19" ht="12.5">
      <c r="D83" s="230"/>
      <c r="E83" s="231"/>
      <c r="F83" s="231"/>
      <c r="G83" s="232"/>
      <c r="H83" s="233"/>
      <c r="I83" s="234"/>
      <c r="J83" s="235"/>
      <c r="K83" s="236"/>
      <c r="L83" s="102"/>
      <c r="M83" s="281"/>
      <c r="N83" s="282"/>
      <c r="O83" s="282"/>
      <c r="P83" s="282"/>
      <c r="Q83" s="282"/>
      <c r="R83" s="282"/>
      <c r="S83" s="283"/>
    </row>
    <row r="84" spans="4:19" ht="12.5">
      <c r="D84" s="230"/>
      <c r="E84" s="231"/>
      <c r="F84" s="231"/>
      <c r="G84" s="232"/>
      <c r="H84" s="233"/>
      <c r="I84" s="234"/>
      <c r="J84" s="235"/>
      <c r="K84" s="236"/>
      <c r="L84" s="102"/>
      <c r="M84" s="281"/>
      <c r="N84" s="282"/>
      <c r="O84" s="282"/>
      <c r="P84" s="282"/>
      <c r="Q84" s="282"/>
      <c r="R84" s="282"/>
      <c r="S84" s="283"/>
    </row>
    <row r="85" spans="4:19" ht="13" thickBot="1">
      <c r="D85" s="230"/>
      <c r="E85" s="231"/>
      <c r="F85" s="231"/>
      <c r="G85" s="232"/>
      <c r="H85" s="233"/>
      <c r="I85" s="234"/>
      <c r="J85" s="235"/>
      <c r="K85" s="236"/>
      <c r="L85" s="102"/>
      <c r="M85" s="284"/>
      <c r="N85" s="285"/>
      <c r="O85" s="285"/>
      <c r="P85" s="285"/>
      <c r="Q85" s="285"/>
      <c r="R85" s="285"/>
      <c r="S85" s="286"/>
    </row>
    <row r="86" spans="4:19" ht="12.5">
      <c r="D86" s="230"/>
      <c r="E86" s="231"/>
      <c r="F86" s="231"/>
      <c r="G86" s="232"/>
      <c r="H86" s="233"/>
      <c r="I86" s="234"/>
      <c r="J86" s="235"/>
      <c r="K86" s="236"/>
      <c r="L86" s="102"/>
      <c r="Q86" s="102"/>
      <c r="R86" s="102"/>
      <c r="S86" s="102"/>
    </row>
    <row r="87" spans="4:19" ht="12.5">
      <c r="D87" s="230"/>
      <c r="E87" s="231"/>
      <c r="F87" s="231"/>
      <c r="G87" s="232"/>
      <c r="H87" s="233"/>
      <c r="I87" s="234"/>
      <c r="J87" s="235"/>
      <c r="K87" s="236"/>
      <c r="L87" s="102"/>
      <c r="Q87" s="244"/>
      <c r="R87" s="245"/>
      <c r="S87" s="245"/>
    </row>
    <row r="88" spans="4:19" ht="12.5">
      <c r="D88" s="230"/>
      <c r="E88" s="231"/>
      <c r="F88" s="231"/>
      <c r="G88" s="232"/>
      <c r="H88" s="233"/>
      <c r="I88" s="234"/>
      <c r="J88" s="235"/>
      <c r="K88" s="236"/>
      <c r="L88" s="102"/>
      <c r="M88" s="102"/>
      <c r="N88" s="102"/>
      <c r="O88" s="102"/>
      <c r="P88" s="102"/>
      <c r="Q88" s="246"/>
      <c r="R88" s="245"/>
      <c r="S88" s="245"/>
    </row>
    <row r="89" spans="4:19" ht="12.5">
      <c r="D89" s="230"/>
      <c r="E89" s="231"/>
      <c r="F89" s="231"/>
      <c r="G89" s="232"/>
      <c r="H89" s="233"/>
      <c r="I89" s="234"/>
      <c r="J89" s="235"/>
      <c r="K89" s="236"/>
      <c r="L89" s="102"/>
      <c r="M89" s="102"/>
      <c r="N89" s="102"/>
      <c r="O89" s="102"/>
      <c r="P89" s="102"/>
      <c r="Q89" s="245"/>
      <c r="R89" s="245"/>
      <c r="S89" s="245"/>
    </row>
    <row r="90" spans="4:19" ht="12.5">
      <c r="D90" s="230"/>
      <c r="E90" s="231"/>
      <c r="F90" s="231"/>
      <c r="G90" s="232"/>
      <c r="H90" s="233"/>
      <c r="I90" s="234"/>
      <c r="J90" s="235"/>
      <c r="K90" s="236"/>
      <c r="L90" s="102"/>
      <c r="M90" s="102"/>
      <c r="N90" s="102"/>
      <c r="O90" s="102"/>
      <c r="P90" s="102"/>
      <c r="Q90" s="102"/>
      <c r="R90" s="102"/>
      <c r="S90" s="102"/>
    </row>
    <row r="91" spans="4:19" ht="12.5">
      <c r="D91" s="230"/>
      <c r="E91" s="231"/>
      <c r="F91" s="231"/>
      <c r="G91" s="232"/>
      <c r="H91" s="233"/>
      <c r="I91" s="234"/>
      <c r="J91" s="235"/>
      <c r="K91" s="236"/>
      <c r="L91" s="102"/>
      <c r="M91" s="102"/>
      <c r="N91" s="102"/>
      <c r="O91" s="102"/>
      <c r="P91" s="102"/>
      <c r="Q91" s="102"/>
      <c r="R91" s="102"/>
      <c r="S91" s="102"/>
    </row>
    <row r="92" spans="4:19" ht="12.5">
      <c r="D92" s="230"/>
      <c r="E92" s="231"/>
      <c r="F92" s="231"/>
      <c r="G92" s="232"/>
      <c r="H92" s="233"/>
      <c r="I92" s="234"/>
      <c r="J92" s="235"/>
      <c r="K92" s="236"/>
      <c r="L92" s="102"/>
      <c r="M92" s="102"/>
      <c r="N92" s="102"/>
      <c r="O92" s="102"/>
      <c r="P92" s="102"/>
      <c r="Q92" s="244"/>
      <c r="R92" s="245"/>
      <c r="S92" s="245"/>
    </row>
    <row r="93" spans="4:19" ht="12.5">
      <c r="D93" s="230"/>
      <c r="E93" s="231"/>
      <c r="F93" s="231"/>
      <c r="G93" s="232"/>
      <c r="H93" s="233"/>
      <c r="I93" s="234"/>
      <c r="J93" s="235"/>
      <c r="K93" s="236"/>
      <c r="L93" s="102"/>
      <c r="M93" s="102"/>
      <c r="N93" s="102"/>
      <c r="O93" s="102"/>
      <c r="P93" s="102"/>
      <c r="Q93" s="246"/>
      <c r="R93" s="245"/>
      <c r="S93" s="245"/>
    </row>
    <row r="94" spans="4:19" ht="12.5">
      <c r="D94" s="230"/>
      <c r="E94" s="231"/>
      <c r="F94" s="231"/>
      <c r="G94" s="232"/>
      <c r="H94" s="233"/>
      <c r="I94" s="234"/>
      <c r="J94" s="235"/>
      <c r="K94" s="236"/>
      <c r="L94" s="102"/>
      <c r="M94" s="102"/>
      <c r="N94" s="102"/>
      <c r="O94" s="102"/>
      <c r="P94" s="102"/>
      <c r="Q94" s="245"/>
      <c r="R94" s="245"/>
      <c r="S94" s="245"/>
    </row>
    <row r="95" spans="4:19" ht="12.5">
      <c r="D95" s="230"/>
      <c r="E95" s="231"/>
      <c r="F95" s="231"/>
      <c r="G95" s="232"/>
      <c r="H95" s="233"/>
      <c r="I95" s="234"/>
      <c r="J95" s="235"/>
      <c r="K95" s="236"/>
      <c r="L95" s="102"/>
      <c r="M95" s="102"/>
      <c r="N95" s="102"/>
      <c r="O95" s="102"/>
      <c r="P95" s="102"/>
      <c r="Q95" s="102"/>
      <c r="R95" s="102"/>
      <c r="S95" s="102"/>
    </row>
    <row r="96" spans="4:19" ht="12.5">
      <c r="D96" s="230"/>
      <c r="E96" s="231"/>
      <c r="F96" s="231"/>
      <c r="G96" s="232"/>
      <c r="H96" s="233"/>
      <c r="I96" s="234"/>
      <c r="J96" s="235"/>
      <c r="K96" s="236"/>
      <c r="L96" s="102"/>
      <c r="M96" s="102"/>
      <c r="N96" s="102"/>
      <c r="O96" s="102"/>
      <c r="P96" s="102"/>
      <c r="Q96" s="102"/>
      <c r="R96" s="102"/>
      <c r="S96" s="102"/>
    </row>
    <row r="97" spans="4:11" ht="12.5">
      <c r="D97" s="230"/>
      <c r="E97" s="231"/>
      <c r="F97" s="231"/>
      <c r="G97" s="232"/>
      <c r="H97" s="233"/>
      <c r="I97" s="234"/>
      <c r="J97" s="235"/>
      <c r="K97" s="236"/>
    </row>
    <row r="98" spans="4:11" ht="12.5">
      <c r="D98" s="230"/>
      <c r="E98" s="231"/>
      <c r="F98" s="231"/>
      <c r="G98" s="232"/>
      <c r="H98" s="233"/>
      <c r="I98" s="234"/>
      <c r="J98" s="235"/>
      <c r="K98" s="236"/>
    </row>
    <row r="99" spans="4:11" ht="12.5">
      <c r="D99" s="230"/>
      <c r="E99" s="231"/>
      <c r="F99" s="231"/>
      <c r="G99" s="232"/>
      <c r="H99" s="233"/>
      <c r="I99" s="234"/>
      <c r="J99" s="235"/>
      <c r="K99" s="236"/>
    </row>
    <row r="100" spans="4:11" ht="12.5">
      <c r="D100" s="230"/>
      <c r="E100" s="231"/>
      <c r="F100" s="231"/>
      <c r="G100" s="232"/>
      <c r="H100" s="233"/>
      <c r="I100" s="234"/>
      <c r="J100" s="235"/>
      <c r="K100" s="236"/>
    </row>
    <row r="101" spans="4:11" ht="12.5">
      <c r="D101" s="230"/>
      <c r="E101" s="231"/>
      <c r="F101" s="231"/>
      <c r="G101" s="232"/>
      <c r="H101" s="233"/>
      <c r="I101" s="234"/>
      <c r="J101" s="235"/>
      <c r="K101" s="236"/>
    </row>
    <row r="102" spans="4:11" ht="12.5">
      <c r="D102" s="230"/>
      <c r="E102" s="231"/>
      <c r="F102" s="231"/>
      <c r="G102" s="232"/>
      <c r="H102" s="233"/>
      <c r="I102" s="234"/>
      <c r="J102" s="235"/>
      <c r="K102" s="236"/>
    </row>
    <row r="103" spans="4:11" ht="12.5">
      <c r="D103" s="230"/>
      <c r="E103" s="231"/>
      <c r="F103" s="231"/>
      <c r="G103" s="232"/>
      <c r="H103" s="233"/>
      <c r="I103" s="234"/>
      <c r="J103" s="235"/>
      <c r="K103" s="236"/>
    </row>
    <row r="104" spans="4:11" ht="12.5">
      <c r="D104" s="230"/>
      <c r="E104" s="231"/>
      <c r="F104" s="231"/>
      <c r="G104" s="232"/>
      <c r="H104" s="233"/>
      <c r="I104" s="234"/>
      <c r="J104" s="235"/>
      <c r="K104" s="236"/>
    </row>
    <row r="105" spans="4:11" ht="12.5">
      <c r="D105" s="230"/>
      <c r="E105" s="231"/>
      <c r="F105" s="231"/>
      <c r="G105" s="232"/>
      <c r="H105" s="233"/>
      <c r="I105" s="234"/>
      <c r="J105" s="235"/>
      <c r="K105" s="236"/>
    </row>
    <row r="106" spans="4:11" ht="12.5">
      <c r="D106" s="230"/>
      <c r="E106" s="231"/>
      <c r="F106" s="231"/>
      <c r="G106" s="232"/>
      <c r="H106" s="233"/>
      <c r="I106" s="234"/>
      <c r="J106" s="235"/>
      <c r="K106" s="236"/>
    </row>
    <row r="107" spans="4:11" ht="12.5">
      <c r="D107" s="230"/>
      <c r="E107" s="231"/>
      <c r="F107" s="231"/>
      <c r="G107" s="232"/>
      <c r="H107" s="233"/>
      <c r="I107" s="234"/>
      <c r="J107" s="235"/>
      <c r="K107" s="236"/>
    </row>
    <row r="108" spans="4:11" ht="12.5">
      <c r="D108" s="230"/>
      <c r="E108" s="231"/>
      <c r="F108" s="231"/>
      <c r="G108" s="232"/>
      <c r="H108" s="233"/>
      <c r="I108" s="234"/>
      <c r="J108" s="235"/>
      <c r="K108" s="236"/>
    </row>
    <row r="109" spans="4:11" ht="12.5">
      <c r="D109" s="230"/>
      <c r="E109" s="231"/>
      <c r="F109" s="231"/>
      <c r="G109" s="232"/>
      <c r="H109" s="233"/>
      <c r="I109" s="234"/>
      <c r="J109" s="235"/>
      <c r="K109" s="236"/>
    </row>
    <row r="110" spans="4:11" ht="12.5">
      <c r="D110" s="230"/>
      <c r="E110" s="231"/>
      <c r="F110" s="231"/>
      <c r="G110" s="232"/>
      <c r="H110" s="233"/>
      <c r="I110" s="234"/>
      <c r="J110" s="235"/>
      <c r="K110" s="236"/>
    </row>
    <row r="111" spans="4:11" ht="12.5">
      <c r="D111" s="230"/>
      <c r="E111" s="231"/>
      <c r="F111" s="231"/>
      <c r="G111" s="232"/>
      <c r="H111" s="233"/>
      <c r="I111" s="234"/>
      <c r="J111" s="235"/>
      <c r="K111" s="236"/>
    </row>
    <row r="112" spans="4:11" ht="12.5">
      <c r="D112" s="230"/>
      <c r="E112" s="231"/>
      <c r="F112" s="231"/>
      <c r="G112" s="232"/>
      <c r="H112" s="233"/>
      <c r="I112" s="234"/>
      <c r="J112" s="235"/>
      <c r="K112" s="236"/>
    </row>
    <row r="113" spans="4:11" ht="12.5">
      <c r="D113" s="230"/>
      <c r="E113" s="231"/>
      <c r="F113" s="231"/>
      <c r="G113" s="232"/>
      <c r="H113" s="233"/>
      <c r="I113" s="234"/>
      <c r="J113" s="235"/>
      <c r="K113" s="236"/>
    </row>
    <row r="114" spans="4:11" ht="12.5">
      <c r="D114" s="230"/>
      <c r="E114" s="231"/>
      <c r="F114" s="231"/>
      <c r="G114" s="232"/>
      <c r="H114" s="233"/>
      <c r="I114" s="234"/>
      <c r="J114" s="235"/>
      <c r="K114" s="236"/>
    </row>
    <row r="115" spans="4:11" ht="12.5">
      <c r="D115" s="230"/>
      <c r="E115" s="231"/>
      <c r="F115" s="231"/>
      <c r="G115" s="232"/>
      <c r="H115" s="233"/>
      <c r="I115" s="234"/>
      <c r="J115" s="235"/>
      <c r="K115" s="236"/>
    </row>
    <row r="116" spans="4:11" ht="12.5">
      <c r="D116" s="230"/>
      <c r="E116" s="231"/>
      <c r="F116" s="231"/>
      <c r="G116" s="232"/>
      <c r="H116" s="233"/>
      <c r="I116" s="234"/>
      <c r="J116" s="235"/>
      <c r="K116" s="236"/>
    </row>
    <row r="117" spans="4:11" ht="12.5">
      <c r="D117" s="230"/>
      <c r="E117" s="231"/>
      <c r="F117" s="231"/>
      <c r="G117" s="232"/>
      <c r="H117" s="233"/>
      <c r="I117" s="234"/>
      <c r="J117" s="235"/>
      <c r="K117" s="236"/>
    </row>
    <row r="118" spans="4:11" ht="12.5">
      <c r="D118" s="230"/>
      <c r="E118" s="231"/>
      <c r="F118" s="231"/>
      <c r="G118" s="232"/>
      <c r="H118" s="233"/>
      <c r="I118" s="234"/>
      <c r="J118" s="235"/>
      <c r="K118" s="236"/>
    </row>
    <row r="119" spans="4:11" ht="12.5">
      <c r="D119" s="230"/>
      <c r="E119" s="231"/>
      <c r="F119" s="231"/>
      <c r="G119" s="232"/>
      <c r="H119" s="233"/>
      <c r="I119" s="234"/>
      <c r="J119" s="235"/>
      <c r="K119" s="236"/>
    </row>
    <row r="120" spans="4:11" ht="12.5">
      <c r="D120" s="230"/>
      <c r="E120" s="231"/>
      <c r="F120" s="231"/>
      <c r="G120" s="232"/>
      <c r="H120" s="233"/>
      <c r="I120" s="234"/>
      <c r="J120" s="235"/>
      <c r="K120" s="236"/>
    </row>
    <row r="121" spans="4:11" ht="12.5">
      <c r="D121" s="230"/>
      <c r="E121" s="231"/>
      <c r="F121" s="231"/>
      <c r="G121" s="232"/>
      <c r="H121" s="233"/>
      <c r="I121" s="234"/>
      <c r="J121" s="235"/>
      <c r="K121" s="236"/>
    </row>
    <row r="122" spans="4:11" ht="12.5">
      <c r="D122" s="230"/>
      <c r="E122" s="231"/>
      <c r="F122" s="231"/>
      <c r="G122" s="232"/>
      <c r="H122" s="233"/>
      <c r="I122" s="234"/>
      <c r="J122" s="235"/>
      <c r="K122" s="236"/>
    </row>
    <row r="123" spans="4:11" ht="12.5">
      <c r="D123" s="230"/>
      <c r="E123" s="231"/>
      <c r="F123" s="231"/>
      <c r="G123" s="232"/>
      <c r="H123" s="233"/>
      <c r="I123" s="234"/>
      <c r="J123" s="235"/>
      <c r="K123" s="236"/>
    </row>
    <row r="124" spans="4:11" ht="12.5">
      <c r="D124" s="230"/>
      <c r="E124" s="231"/>
      <c r="F124" s="231"/>
      <c r="G124" s="232"/>
      <c r="H124" s="233"/>
      <c r="I124" s="234"/>
      <c r="J124" s="235"/>
      <c r="K124" s="236"/>
    </row>
    <row r="125" spans="4:11" ht="12.5">
      <c r="D125" s="230"/>
      <c r="E125" s="231"/>
      <c r="F125" s="231"/>
      <c r="G125" s="232"/>
      <c r="H125" s="233"/>
      <c r="I125" s="234"/>
      <c r="J125" s="235"/>
      <c r="K125" s="236"/>
    </row>
    <row r="126" spans="4:11" ht="12.5">
      <c r="D126" s="230"/>
      <c r="E126" s="231"/>
      <c r="F126" s="231"/>
      <c r="G126" s="232"/>
      <c r="H126" s="233"/>
      <c r="I126" s="234"/>
      <c r="J126" s="235"/>
      <c r="K126" s="236"/>
    </row>
    <row r="127" spans="4:11" ht="12.5">
      <c r="D127" s="230"/>
      <c r="E127" s="231"/>
      <c r="F127" s="231"/>
      <c r="G127" s="232"/>
      <c r="H127" s="233"/>
      <c r="I127" s="234"/>
      <c r="J127" s="235"/>
      <c r="K127" s="236"/>
    </row>
    <row r="128" spans="4:11" ht="12.5">
      <c r="D128" s="230"/>
      <c r="E128" s="231"/>
      <c r="F128" s="231"/>
      <c r="G128" s="232"/>
      <c r="H128" s="233"/>
      <c r="I128" s="234"/>
      <c r="J128" s="235"/>
      <c r="K128" s="236"/>
    </row>
    <row r="129" spans="4:11" ht="12.5">
      <c r="D129" s="230"/>
      <c r="E129" s="231"/>
      <c r="F129" s="231"/>
      <c r="G129" s="232"/>
      <c r="H129" s="233"/>
      <c r="I129" s="234"/>
      <c r="J129" s="235"/>
      <c r="K129" s="236"/>
    </row>
    <row r="130" spans="4:11" ht="12.5">
      <c r="D130" s="230"/>
      <c r="E130" s="231"/>
      <c r="F130" s="231"/>
      <c r="G130" s="232"/>
      <c r="H130" s="233"/>
      <c r="I130" s="234"/>
      <c r="J130" s="235"/>
      <c r="K130" s="236"/>
    </row>
    <row r="131" spans="4:11" ht="12.5">
      <c r="D131" s="230"/>
      <c r="E131" s="231"/>
      <c r="F131" s="231"/>
      <c r="G131" s="232"/>
      <c r="H131" s="233"/>
      <c r="I131" s="234"/>
      <c r="J131" s="235"/>
      <c r="K131" s="236"/>
    </row>
    <row r="132" spans="4:11" ht="12.5">
      <c r="D132" s="230"/>
      <c r="E132" s="231"/>
      <c r="F132" s="231"/>
      <c r="G132" s="232"/>
      <c r="H132" s="233"/>
      <c r="I132" s="234"/>
      <c r="J132" s="235"/>
      <c r="K132" s="236"/>
    </row>
    <row r="133" spans="4:11" ht="12.5">
      <c r="D133" s="230"/>
      <c r="E133" s="231"/>
      <c r="F133" s="231"/>
      <c r="G133" s="232"/>
      <c r="H133" s="233"/>
      <c r="I133" s="234"/>
      <c r="J133" s="235"/>
      <c r="K133" s="236"/>
    </row>
    <row r="134" spans="4:11" ht="12.5">
      <c r="D134" s="230"/>
      <c r="E134" s="231"/>
      <c r="F134" s="231"/>
      <c r="G134" s="232"/>
      <c r="H134" s="233"/>
      <c r="I134" s="234"/>
      <c r="J134" s="235"/>
      <c r="K134" s="236"/>
    </row>
    <row r="135" spans="4:11" ht="12.5">
      <c r="D135" s="230"/>
      <c r="E135" s="231"/>
      <c r="F135" s="231"/>
      <c r="G135" s="232"/>
      <c r="H135" s="233"/>
      <c r="I135" s="234"/>
      <c r="J135" s="235"/>
      <c r="K135" s="236"/>
    </row>
    <row r="136" spans="4:11" ht="12.5">
      <c r="D136" s="230"/>
      <c r="E136" s="231"/>
      <c r="F136" s="231"/>
      <c r="G136" s="232"/>
      <c r="H136" s="233"/>
      <c r="I136" s="234"/>
      <c r="J136" s="235"/>
      <c r="K136" s="236"/>
    </row>
    <row r="137" spans="4:11" ht="12.5">
      <c r="D137" s="230"/>
      <c r="E137" s="231"/>
      <c r="F137" s="231"/>
      <c r="G137" s="232"/>
      <c r="H137" s="233"/>
      <c r="I137" s="234"/>
      <c r="J137" s="235"/>
      <c r="K137" s="236"/>
    </row>
    <row r="138" spans="4:11" ht="12.5">
      <c r="D138" s="230"/>
      <c r="E138" s="231"/>
      <c r="F138" s="231"/>
      <c r="G138" s="232"/>
      <c r="H138" s="233"/>
      <c r="I138" s="234"/>
      <c r="J138" s="235"/>
      <c r="K138" s="236"/>
    </row>
    <row r="139" spans="4:11" ht="12.5">
      <c r="D139" s="230"/>
      <c r="E139" s="231"/>
      <c r="F139" s="231"/>
      <c r="G139" s="232"/>
      <c r="H139" s="233"/>
      <c r="I139" s="234"/>
      <c r="J139" s="235"/>
      <c r="K139" s="236"/>
    </row>
    <row r="140" spans="4:11" ht="12.5">
      <c r="D140" s="230"/>
      <c r="E140" s="231"/>
      <c r="F140" s="231"/>
      <c r="G140" s="232"/>
      <c r="H140" s="233"/>
      <c r="I140" s="234"/>
      <c r="J140" s="235"/>
      <c r="K140" s="236"/>
    </row>
    <row r="141" spans="4:11" ht="12.5">
      <c r="D141" s="230"/>
      <c r="E141" s="231"/>
      <c r="F141" s="231"/>
      <c r="G141" s="232"/>
      <c r="H141" s="233"/>
      <c r="I141" s="234"/>
      <c r="J141" s="235"/>
      <c r="K141" s="236"/>
    </row>
    <row r="142" spans="4:11" ht="12.5">
      <c r="D142" s="230"/>
      <c r="E142" s="231"/>
      <c r="F142" s="231"/>
      <c r="G142" s="232"/>
      <c r="H142" s="233"/>
      <c r="I142" s="234"/>
      <c r="J142" s="235"/>
      <c r="K142" s="236"/>
    </row>
    <row r="143" spans="4:11" ht="12.5">
      <c r="D143" s="230"/>
      <c r="E143" s="231"/>
      <c r="F143" s="231"/>
      <c r="G143" s="232"/>
      <c r="H143" s="233"/>
      <c r="I143" s="234"/>
      <c r="J143" s="235"/>
      <c r="K143" s="236"/>
    </row>
    <row r="144" spans="4:11" ht="12.5">
      <c r="D144" s="230"/>
      <c r="E144" s="231"/>
      <c r="F144" s="231"/>
      <c r="G144" s="232"/>
      <c r="H144" s="233"/>
      <c r="I144" s="234"/>
      <c r="J144" s="235"/>
      <c r="K144" s="236"/>
    </row>
    <row r="145" spans="4:11" ht="12.5">
      <c r="D145" s="230"/>
      <c r="E145" s="231"/>
      <c r="F145" s="231"/>
      <c r="G145" s="232"/>
      <c r="H145" s="233"/>
      <c r="I145" s="234"/>
      <c r="J145" s="235"/>
      <c r="K145" s="236"/>
    </row>
    <row r="146" spans="4:11" ht="12.5">
      <c r="D146" s="230"/>
      <c r="E146" s="231"/>
      <c r="F146" s="231"/>
      <c r="G146" s="232"/>
      <c r="H146" s="233"/>
      <c r="I146" s="234"/>
      <c r="J146" s="235"/>
      <c r="K146" s="236"/>
    </row>
    <row r="147" spans="4:11" ht="12.5">
      <c r="D147" s="230"/>
      <c r="E147" s="231"/>
      <c r="F147" s="231"/>
      <c r="G147" s="232"/>
      <c r="H147" s="233"/>
      <c r="I147" s="234"/>
      <c r="J147" s="235"/>
      <c r="K147" s="236"/>
    </row>
    <row r="148" spans="4:11" ht="12.5">
      <c r="D148" s="230"/>
      <c r="E148" s="231"/>
      <c r="F148" s="231"/>
      <c r="G148" s="232"/>
      <c r="H148" s="233"/>
      <c r="I148" s="234"/>
      <c r="J148" s="235"/>
      <c r="K148" s="236"/>
    </row>
    <row r="149" spans="4:11" ht="12.5">
      <c r="D149" s="230"/>
      <c r="E149" s="231"/>
      <c r="F149" s="231"/>
      <c r="G149" s="232"/>
      <c r="H149" s="233"/>
      <c r="I149" s="234"/>
      <c r="J149" s="235"/>
      <c r="K149" s="236"/>
    </row>
    <row r="150" spans="4:11" ht="12.5">
      <c r="D150" s="230"/>
      <c r="E150" s="231"/>
      <c r="F150" s="231"/>
      <c r="G150" s="232"/>
      <c r="H150" s="233"/>
      <c r="I150" s="234"/>
      <c r="J150" s="235"/>
      <c r="K150" s="236"/>
    </row>
    <row r="151" spans="4:11" ht="12.5">
      <c r="D151" s="230"/>
      <c r="E151" s="231"/>
      <c r="F151" s="231"/>
      <c r="G151" s="232"/>
      <c r="H151" s="233"/>
      <c r="I151" s="234"/>
      <c r="J151" s="235"/>
      <c r="K151" s="236"/>
    </row>
    <row r="152" spans="4:11" ht="12.5">
      <c r="D152" s="230"/>
      <c r="E152" s="231"/>
      <c r="F152" s="231"/>
      <c r="G152" s="232"/>
      <c r="H152" s="233"/>
      <c r="I152" s="234"/>
      <c r="J152" s="235"/>
      <c r="K152" s="236"/>
    </row>
    <row r="153" spans="4:11" ht="12.5">
      <c r="D153" s="230"/>
      <c r="E153" s="231"/>
      <c r="F153" s="231"/>
      <c r="G153" s="232"/>
      <c r="H153" s="233"/>
      <c r="I153" s="234"/>
      <c r="J153" s="235"/>
      <c r="K153" s="236"/>
    </row>
    <row r="154" spans="4:11" ht="12.5">
      <c r="D154" s="230"/>
      <c r="E154" s="231"/>
      <c r="F154" s="231"/>
      <c r="G154" s="232"/>
      <c r="H154" s="233"/>
      <c r="I154" s="234"/>
      <c r="J154" s="235"/>
      <c r="K154" s="236"/>
    </row>
    <row r="155" spans="4:11" ht="12.5">
      <c r="D155" s="230"/>
      <c r="E155" s="231"/>
      <c r="F155" s="231"/>
      <c r="G155" s="232"/>
      <c r="H155" s="233"/>
      <c r="I155" s="234"/>
      <c r="J155" s="235"/>
      <c r="K155" s="236"/>
    </row>
    <row r="156" spans="4:11" ht="12.5">
      <c r="D156" s="230"/>
      <c r="E156" s="231"/>
      <c r="F156" s="231"/>
      <c r="G156" s="232"/>
      <c r="H156" s="233"/>
      <c r="I156" s="234"/>
      <c r="J156" s="235"/>
      <c r="K156" s="236"/>
    </row>
    <row r="157" spans="4:11" ht="13" thickBot="1">
      <c r="D157" s="237"/>
      <c r="E157" s="238"/>
      <c r="F157" s="238"/>
      <c r="G157" s="239"/>
      <c r="H157" s="240"/>
      <c r="I157" s="241"/>
      <c r="J157" s="242"/>
      <c r="K157" s="243"/>
    </row>
  </sheetData>
  <dataConsolidate/>
  <mergeCells count="353">
    <mergeCell ref="B20:E20"/>
    <mergeCell ref="G20:K20"/>
    <mergeCell ref="M20:O20"/>
    <mergeCell ref="Q20:S20"/>
    <mergeCell ref="U20:W20"/>
    <mergeCell ref="G21:H21"/>
    <mergeCell ref="B8:D8"/>
    <mergeCell ref="B9:D10"/>
    <mergeCell ref="B12:D12"/>
    <mergeCell ref="B13:D14"/>
    <mergeCell ref="B16:D16"/>
    <mergeCell ref="B17:D18"/>
    <mergeCell ref="B51:C51"/>
    <mergeCell ref="G52:H52"/>
    <mergeCell ref="B54:K54"/>
    <mergeCell ref="B55:C55"/>
    <mergeCell ref="D55:G55"/>
    <mergeCell ref="H55:I55"/>
    <mergeCell ref="J55:K55"/>
    <mergeCell ref="B45:E45"/>
    <mergeCell ref="B46:C46"/>
    <mergeCell ref="B47:C47"/>
    <mergeCell ref="B48:C48"/>
    <mergeCell ref="B49:C49"/>
    <mergeCell ref="B50:C50"/>
    <mergeCell ref="B58:C58"/>
    <mergeCell ref="D58:G58"/>
    <mergeCell ref="H58:I58"/>
    <mergeCell ref="J58:K58"/>
    <mergeCell ref="B59:C59"/>
    <mergeCell ref="D59:G59"/>
    <mergeCell ref="H59:I59"/>
    <mergeCell ref="J59:K59"/>
    <mergeCell ref="B56:C56"/>
    <mergeCell ref="D56:G56"/>
    <mergeCell ref="H56:I56"/>
    <mergeCell ref="J56:K56"/>
    <mergeCell ref="B57:C57"/>
    <mergeCell ref="D57:G57"/>
    <mergeCell ref="H57:I57"/>
    <mergeCell ref="J57:K57"/>
    <mergeCell ref="B62:C62"/>
    <mergeCell ref="D62:G62"/>
    <mergeCell ref="H62:I62"/>
    <mergeCell ref="J62:K62"/>
    <mergeCell ref="B63:C63"/>
    <mergeCell ref="D63:G63"/>
    <mergeCell ref="H63:I63"/>
    <mergeCell ref="J63:K63"/>
    <mergeCell ref="B60:C60"/>
    <mergeCell ref="D60:G60"/>
    <mergeCell ref="H60:I60"/>
    <mergeCell ref="J60:K60"/>
    <mergeCell ref="B61:C61"/>
    <mergeCell ref="D61:G61"/>
    <mergeCell ref="H61:I61"/>
    <mergeCell ref="J61:K61"/>
    <mergeCell ref="B66:C66"/>
    <mergeCell ref="D66:G66"/>
    <mergeCell ref="H66:I66"/>
    <mergeCell ref="J66:K66"/>
    <mergeCell ref="B67:C67"/>
    <mergeCell ref="D67:G67"/>
    <mergeCell ref="H67:I67"/>
    <mergeCell ref="J67:K67"/>
    <mergeCell ref="B64:C64"/>
    <mergeCell ref="D64:G64"/>
    <mergeCell ref="H64:I64"/>
    <mergeCell ref="J64:K64"/>
    <mergeCell ref="B65:C65"/>
    <mergeCell ref="D65:G65"/>
    <mergeCell ref="H65:I65"/>
    <mergeCell ref="J65:K65"/>
    <mergeCell ref="D70:G70"/>
    <mergeCell ref="H70:I70"/>
    <mergeCell ref="J70:K70"/>
    <mergeCell ref="D71:G71"/>
    <mergeCell ref="H71:I71"/>
    <mergeCell ref="J71:K71"/>
    <mergeCell ref="B68:C68"/>
    <mergeCell ref="D68:G68"/>
    <mergeCell ref="H68:I68"/>
    <mergeCell ref="J68:K68"/>
    <mergeCell ref="B69:C69"/>
    <mergeCell ref="D69:G69"/>
    <mergeCell ref="H69:I69"/>
    <mergeCell ref="J69:K69"/>
    <mergeCell ref="D74:G74"/>
    <mergeCell ref="H74:I74"/>
    <mergeCell ref="J74:K74"/>
    <mergeCell ref="D75:G75"/>
    <mergeCell ref="H75:I75"/>
    <mergeCell ref="J75:K75"/>
    <mergeCell ref="D72:G72"/>
    <mergeCell ref="H72:I72"/>
    <mergeCell ref="J72:K72"/>
    <mergeCell ref="D73:G73"/>
    <mergeCell ref="H73:I73"/>
    <mergeCell ref="J73:K73"/>
    <mergeCell ref="J78:K78"/>
    <mergeCell ref="D79:G79"/>
    <mergeCell ref="H79:I79"/>
    <mergeCell ref="J79:K79"/>
    <mergeCell ref="D80:G80"/>
    <mergeCell ref="H80:I80"/>
    <mergeCell ref="J80:K80"/>
    <mergeCell ref="M75:S75"/>
    <mergeCell ref="D76:G76"/>
    <mergeCell ref="H76:I76"/>
    <mergeCell ref="J76:K76"/>
    <mergeCell ref="M76:S79"/>
    <mergeCell ref="D77:G77"/>
    <mergeCell ref="H77:I77"/>
    <mergeCell ref="J77:K77"/>
    <mergeCell ref="D78:G78"/>
    <mergeCell ref="H78:I78"/>
    <mergeCell ref="D81:G81"/>
    <mergeCell ref="H81:I81"/>
    <mergeCell ref="J81:K81"/>
    <mergeCell ref="M81:S81"/>
    <mergeCell ref="D82:G82"/>
    <mergeCell ref="H82:I82"/>
    <mergeCell ref="J82:K82"/>
    <mergeCell ref="M82:S85"/>
    <mergeCell ref="D83:G83"/>
    <mergeCell ref="H83:I83"/>
    <mergeCell ref="D86:G86"/>
    <mergeCell ref="H86:I86"/>
    <mergeCell ref="J86:K86"/>
    <mergeCell ref="D87:G87"/>
    <mergeCell ref="H87:I87"/>
    <mergeCell ref="J87:K87"/>
    <mergeCell ref="J83:K83"/>
    <mergeCell ref="D84:G84"/>
    <mergeCell ref="H84:I84"/>
    <mergeCell ref="J84:K84"/>
    <mergeCell ref="D85:G85"/>
    <mergeCell ref="H85:I85"/>
    <mergeCell ref="J85:K85"/>
    <mergeCell ref="D90:G90"/>
    <mergeCell ref="H90:I90"/>
    <mergeCell ref="J90:K90"/>
    <mergeCell ref="D91:G91"/>
    <mergeCell ref="H91:I91"/>
    <mergeCell ref="J91:K91"/>
    <mergeCell ref="Q87:S87"/>
    <mergeCell ref="D88:G88"/>
    <mergeCell ref="H88:I88"/>
    <mergeCell ref="J88:K88"/>
    <mergeCell ref="Q88:S89"/>
    <mergeCell ref="D89:G89"/>
    <mergeCell ref="H89:I89"/>
    <mergeCell ref="J89:K89"/>
    <mergeCell ref="D92:G92"/>
    <mergeCell ref="H92:I92"/>
    <mergeCell ref="J92:K92"/>
    <mergeCell ref="Q92:S92"/>
    <mergeCell ref="D93:G93"/>
    <mergeCell ref="H93:I93"/>
    <mergeCell ref="J93:K93"/>
    <mergeCell ref="Q93:S94"/>
    <mergeCell ref="D94:G94"/>
    <mergeCell ref="H94:I94"/>
    <mergeCell ref="D97:G97"/>
    <mergeCell ref="H97:I97"/>
    <mergeCell ref="J97:K97"/>
    <mergeCell ref="D98:G98"/>
    <mergeCell ref="H98:I98"/>
    <mergeCell ref="J98:K98"/>
    <mergeCell ref="J94:K94"/>
    <mergeCell ref="D95:G95"/>
    <mergeCell ref="H95:I95"/>
    <mergeCell ref="J95:K95"/>
    <mergeCell ref="D96:G96"/>
    <mergeCell ref="H96:I96"/>
    <mergeCell ref="J96:K96"/>
    <mergeCell ref="D101:G101"/>
    <mergeCell ref="H101:I101"/>
    <mergeCell ref="J101:K101"/>
    <mergeCell ref="D102:G102"/>
    <mergeCell ref="H102:I102"/>
    <mergeCell ref="J102:K102"/>
    <mergeCell ref="D99:G99"/>
    <mergeCell ref="H99:I99"/>
    <mergeCell ref="J99:K99"/>
    <mergeCell ref="D100:G100"/>
    <mergeCell ref="H100:I100"/>
    <mergeCell ref="J100:K100"/>
    <mergeCell ref="D105:G105"/>
    <mergeCell ref="H105:I105"/>
    <mergeCell ref="J105:K105"/>
    <mergeCell ref="D106:G106"/>
    <mergeCell ref="H106:I106"/>
    <mergeCell ref="J106:K106"/>
    <mergeCell ref="D103:G103"/>
    <mergeCell ref="H103:I103"/>
    <mergeCell ref="J103:K103"/>
    <mergeCell ref="D104:G104"/>
    <mergeCell ref="H104:I104"/>
    <mergeCell ref="J104:K104"/>
    <mergeCell ref="D109:G109"/>
    <mergeCell ref="H109:I109"/>
    <mergeCell ref="J109:K109"/>
    <mergeCell ref="D110:G110"/>
    <mergeCell ref="H110:I110"/>
    <mergeCell ref="J110:K110"/>
    <mergeCell ref="D107:G107"/>
    <mergeCell ref="H107:I107"/>
    <mergeCell ref="J107:K107"/>
    <mergeCell ref="D108:G108"/>
    <mergeCell ref="H108:I108"/>
    <mergeCell ref="J108:K108"/>
    <mergeCell ref="D113:G113"/>
    <mergeCell ref="H113:I113"/>
    <mergeCell ref="J113:K113"/>
    <mergeCell ref="D114:G114"/>
    <mergeCell ref="H114:I114"/>
    <mergeCell ref="J114:K114"/>
    <mergeCell ref="D111:G111"/>
    <mergeCell ref="H111:I111"/>
    <mergeCell ref="J111:K111"/>
    <mergeCell ref="D112:G112"/>
    <mergeCell ref="H112:I112"/>
    <mergeCell ref="J112:K112"/>
    <mergeCell ref="D117:G117"/>
    <mergeCell ref="H117:I117"/>
    <mergeCell ref="J117:K117"/>
    <mergeCell ref="D118:G118"/>
    <mergeCell ref="H118:I118"/>
    <mergeCell ref="J118:K118"/>
    <mergeCell ref="D115:G115"/>
    <mergeCell ref="H115:I115"/>
    <mergeCell ref="J115:K115"/>
    <mergeCell ref="D116:G116"/>
    <mergeCell ref="H116:I116"/>
    <mergeCell ref="J116:K116"/>
    <mergeCell ref="D121:G121"/>
    <mergeCell ref="H121:I121"/>
    <mergeCell ref="J121:K121"/>
    <mergeCell ref="D122:G122"/>
    <mergeCell ref="H122:I122"/>
    <mergeCell ref="J122:K122"/>
    <mergeCell ref="D119:G119"/>
    <mergeCell ref="H119:I119"/>
    <mergeCell ref="J119:K119"/>
    <mergeCell ref="D120:G120"/>
    <mergeCell ref="H120:I120"/>
    <mergeCell ref="J120:K120"/>
    <mergeCell ref="D125:G125"/>
    <mergeCell ref="H125:I125"/>
    <mergeCell ref="J125:K125"/>
    <mergeCell ref="D126:G126"/>
    <mergeCell ref="H126:I126"/>
    <mergeCell ref="J126:K126"/>
    <mergeCell ref="D123:G123"/>
    <mergeCell ref="H123:I123"/>
    <mergeCell ref="J123:K123"/>
    <mergeCell ref="D124:G124"/>
    <mergeCell ref="H124:I124"/>
    <mergeCell ref="J124:K124"/>
    <mergeCell ref="D129:G129"/>
    <mergeCell ref="H129:I129"/>
    <mergeCell ref="J129:K129"/>
    <mergeCell ref="D130:G130"/>
    <mergeCell ref="H130:I130"/>
    <mergeCell ref="J130:K130"/>
    <mergeCell ref="D127:G127"/>
    <mergeCell ref="H127:I127"/>
    <mergeCell ref="J127:K127"/>
    <mergeCell ref="D128:G128"/>
    <mergeCell ref="H128:I128"/>
    <mergeCell ref="J128:K128"/>
    <mergeCell ref="D133:G133"/>
    <mergeCell ref="H133:I133"/>
    <mergeCell ref="J133:K133"/>
    <mergeCell ref="D134:G134"/>
    <mergeCell ref="H134:I134"/>
    <mergeCell ref="J134:K134"/>
    <mergeCell ref="D131:G131"/>
    <mergeCell ref="H131:I131"/>
    <mergeCell ref="J131:K131"/>
    <mergeCell ref="D132:G132"/>
    <mergeCell ref="H132:I132"/>
    <mergeCell ref="J132:K132"/>
    <mergeCell ref="D137:G137"/>
    <mergeCell ref="H137:I137"/>
    <mergeCell ref="J137:K137"/>
    <mergeCell ref="D138:G138"/>
    <mergeCell ref="H138:I138"/>
    <mergeCell ref="J138:K138"/>
    <mergeCell ref="D135:G135"/>
    <mergeCell ref="H135:I135"/>
    <mergeCell ref="J135:K135"/>
    <mergeCell ref="D136:G136"/>
    <mergeCell ref="H136:I136"/>
    <mergeCell ref="J136:K136"/>
    <mergeCell ref="D141:G141"/>
    <mergeCell ref="H141:I141"/>
    <mergeCell ref="J141:K141"/>
    <mergeCell ref="D142:G142"/>
    <mergeCell ref="H142:I142"/>
    <mergeCell ref="J142:K142"/>
    <mergeCell ref="D139:G139"/>
    <mergeCell ref="H139:I139"/>
    <mergeCell ref="J139:K139"/>
    <mergeCell ref="D140:G140"/>
    <mergeCell ref="H140:I140"/>
    <mergeCell ref="J140:K140"/>
    <mergeCell ref="D145:G145"/>
    <mergeCell ref="H145:I145"/>
    <mergeCell ref="J145:K145"/>
    <mergeCell ref="D146:G146"/>
    <mergeCell ref="H146:I146"/>
    <mergeCell ref="J146:K146"/>
    <mergeCell ref="D143:G143"/>
    <mergeCell ref="H143:I143"/>
    <mergeCell ref="J143:K143"/>
    <mergeCell ref="D144:G144"/>
    <mergeCell ref="H144:I144"/>
    <mergeCell ref="J144:K144"/>
    <mergeCell ref="D149:G149"/>
    <mergeCell ref="H149:I149"/>
    <mergeCell ref="J149:K149"/>
    <mergeCell ref="D150:G150"/>
    <mergeCell ref="H150:I150"/>
    <mergeCell ref="J150:K150"/>
    <mergeCell ref="D147:G147"/>
    <mergeCell ref="H147:I147"/>
    <mergeCell ref="J147:K147"/>
    <mergeCell ref="D148:G148"/>
    <mergeCell ref="H148:I148"/>
    <mergeCell ref="J148:K148"/>
    <mergeCell ref="D153:G153"/>
    <mergeCell ref="H153:I153"/>
    <mergeCell ref="J153:K153"/>
    <mergeCell ref="D154:G154"/>
    <mergeCell ref="H154:I154"/>
    <mergeCell ref="J154:K154"/>
    <mergeCell ref="D151:G151"/>
    <mergeCell ref="H151:I151"/>
    <mergeCell ref="J151:K151"/>
    <mergeCell ref="D152:G152"/>
    <mergeCell ref="H152:I152"/>
    <mergeCell ref="J152:K152"/>
    <mergeCell ref="D157:G157"/>
    <mergeCell ref="H157:I157"/>
    <mergeCell ref="J157:K157"/>
    <mergeCell ref="D155:G155"/>
    <mergeCell ref="H155:I155"/>
    <mergeCell ref="J155:K155"/>
    <mergeCell ref="D156:G156"/>
    <mergeCell ref="H156:I156"/>
    <mergeCell ref="J156:K156"/>
  </mergeCells>
  <conditionalFormatting sqref="B22:B41">
    <cfRule type="duplicateValues" dxfId="44" priority="121"/>
  </conditionalFormatting>
  <conditionalFormatting sqref="H22:H51">
    <cfRule type="duplicateValues" dxfId="43" priority="113"/>
    <cfRule type="expression" dxfId="42" priority="114">
      <formula>$G22</formula>
    </cfRule>
  </conditionalFormatting>
  <conditionalFormatting sqref="M22:M51">
    <cfRule type="duplicateValues" dxfId="41" priority="117"/>
  </conditionalFormatting>
  <conditionalFormatting sqref="Q22:Q51">
    <cfRule type="duplicateValues" dxfId="40" priority="122"/>
  </conditionalFormatting>
  <conditionalFormatting sqref="U22:U51">
    <cfRule type="duplicateValues" dxfId="39" priority="119"/>
  </conditionalFormatting>
  <dataValidations count="1">
    <dataValidation type="list" allowBlank="1" sqref="H56:I56 H57:H157" xr:uid="{49931085-0E60-4F0A-B7B3-378DE768A425}">
      <formula1>$M$22:$M$51</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6</xdr:col>
                    <xdr:colOff>12700</xdr:colOff>
                    <xdr:row>37</xdr:row>
                    <xdr:rowOff>0</xdr:rowOff>
                  </from>
                  <to>
                    <xdr:col>6</xdr:col>
                    <xdr:colOff>209550</xdr:colOff>
                    <xdr:row>38</xdr:row>
                    <xdr:rowOff>0</xdr:rowOff>
                  </to>
                </anchor>
              </controlPr>
            </control>
          </mc:Choice>
        </mc:AlternateContent>
        <mc:AlternateContent xmlns:mc="http://schemas.openxmlformats.org/markup-compatibility/2006">
          <mc:Choice Requires="x14">
            <control shapeId="76808" r:id="rId8" name="Check Box 8">
              <controlPr defaultSize="0" autoFill="0" autoLine="0" autoPict="0">
                <anchor moveWithCells="1">
                  <from>
                    <xdr:col>6</xdr:col>
                    <xdr:colOff>0</xdr:colOff>
                    <xdr:row>41</xdr:row>
                    <xdr:rowOff>0</xdr:rowOff>
                  </from>
                  <to>
                    <xdr:col>6</xdr:col>
                    <xdr:colOff>203200</xdr:colOff>
                    <xdr:row>42</xdr:row>
                    <xdr:rowOff>12700</xdr:rowOff>
                  </to>
                </anchor>
              </controlPr>
            </control>
          </mc:Choice>
        </mc:AlternateContent>
        <mc:AlternateContent xmlns:mc="http://schemas.openxmlformats.org/markup-compatibility/2006">
          <mc:Choice Requires="x14">
            <control shapeId="76809" r:id="rId9" name="Check Box 9">
              <controlPr defaultSize="0" autoFill="0" autoLine="0" autoPict="0">
                <anchor moveWithCells="1">
                  <from>
                    <xdr:col>6</xdr:col>
                    <xdr:colOff>0</xdr:colOff>
                    <xdr:row>42</xdr:row>
                    <xdr:rowOff>0</xdr:rowOff>
                  </from>
                  <to>
                    <xdr:col>6</xdr:col>
                    <xdr:colOff>203200</xdr:colOff>
                    <xdr:row>43</xdr:row>
                    <xdr:rowOff>12700</xdr:rowOff>
                  </to>
                </anchor>
              </controlPr>
            </control>
          </mc:Choice>
        </mc:AlternateContent>
        <mc:AlternateContent xmlns:mc="http://schemas.openxmlformats.org/markup-compatibility/2006">
          <mc:Choice Requires="x14">
            <control shapeId="76810" r:id="rId10" name="Check Box 10">
              <controlPr defaultSize="0" autoFill="0" autoLine="0" autoPict="0">
                <anchor moveWithCells="1">
                  <from>
                    <xdr:col>6</xdr:col>
                    <xdr:colOff>0</xdr:colOff>
                    <xdr:row>43</xdr:row>
                    <xdr:rowOff>31750</xdr:rowOff>
                  </from>
                  <to>
                    <xdr:col>6</xdr:col>
                    <xdr:colOff>203200</xdr:colOff>
                    <xdr:row>43</xdr:row>
                    <xdr:rowOff>184150</xdr:rowOff>
                  </to>
                </anchor>
              </controlPr>
            </control>
          </mc:Choice>
        </mc:AlternateContent>
        <mc:AlternateContent xmlns:mc="http://schemas.openxmlformats.org/markup-compatibility/2006">
          <mc:Choice Requires="x14">
            <control shapeId="76811" r:id="rId11" name="Check Box 11">
              <controlPr defaultSize="0" autoFill="0" autoLine="0" autoPict="0">
                <anchor moveWithCells="1">
                  <from>
                    <xdr:col>6</xdr:col>
                    <xdr:colOff>0</xdr:colOff>
                    <xdr:row>45</xdr:row>
                    <xdr:rowOff>31750</xdr:rowOff>
                  </from>
                  <to>
                    <xdr:col>6</xdr:col>
                    <xdr:colOff>203200</xdr:colOff>
                    <xdr:row>45</xdr:row>
                    <xdr:rowOff>165100</xdr:rowOff>
                  </to>
                </anchor>
              </controlPr>
            </control>
          </mc:Choice>
        </mc:AlternateContent>
        <mc:AlternateContent xmlns:mc="http://schemas.openxmlformats.org/markup-compatibility/2006">
          <mc:Choice Requires="x14">
            <control shapeId="76812" r:id="rId12" name="Check Box 12">
              <controlPr defaultSize="0" autoFill="0" autoLine="0" autoPict="0">
                <anchor moveWithCells="1">
                  <from>
                    <xdr:col>6</xdr:col>
                    <xdr:colOff>0</xdr:colOff>
                    <xdr:row>46</xdr:row>
                    <xdr:rowOff>0</xdr:rowOff>
                  </from>
                  <to>
                    <xdr:col>6</xdr:col>
                    <xdr:colOff>203200</xdr:colOff>
                    <xdr:row>47</xdr:row>
                    <xdr:rowOff>0</xdr:rowOff>
                  </to>
                </anchor>
              </controlPr>
            </control>
          </mc:Choice>
        </mc:AlternateContent>
        <mc:AlternateContent xmlns:mc="http://schemas.openxmlformats.org/markup-compatibility/2006">
          <mc:Choice Requires="x14">
            <control shapeId="76813" r:id="rId13" name="Check Box 13">
              <controlPr defaultSize="0" autoFill="0" autoLine="0" autoPict="0">
                <anchor moveWithCells="1">
                  <from>
                    <xdr:col>6</xdr:col>
                    <xdr:colOff>0</xdr:colOff>
                    <xdr:row>47</xdr:row>
                    <xdr:rowOff>0</xdr:rowOff>
                  </from>
                  <to>
                    <xdr:col>6</xdr:col>
                    <xdr:colOff>203200</xdr:colOff>
                    <xdr:row>48</xdr:row>
                    <xdr:rowOff>0</xdr:rowOff>
                  </to>
                </anchor>
              </controlPr>
            </control>
          </mc:Choice>
        </mc:AlternateContent>
        <mc:AlternateContent xmlns:mc="http://schemas.openxmlformats.org/markup-compatibility/2006">
          <mc:Choice Requires="x14">
            <control shapeId="76814" r:id="rId14" name="Check Box 14">
              <controlPr defaultSize="0" autoFill="0" autoLine="0" autoPict="0">
                <anchor moveWithCells="1">
                  <from>
                    <xdr:col>6</xdr:col>
                    <xdr:colOff>0</xdr:colOff>
                    <xdr:row>49</xdr:row>
                    <xdr:rowOff>0</xdr:rowOff>
                  </from>
                  <to>
                    <xdr:col>6</xdr:col>
                    <xdr:colOff>203200</xdr:colOff>
                    <xdr:row>50</xdr:row>
                    <xdr:rowOff>0</xdr:rowOff>
                  </to>
                </anchor>
              </controlPr>
            </control>
          </mc:Choice>
        </mc:AlternateContent>
        <mc:AlternateContent xmlns:mc="http://schemas.openxmlformats.org/markup-compatibility/2006">
          <mc:Choice Requires="x14">
            <control shapeId="76815" r:id="rId15" name="Check Box 15">
              <controlPr defaultSize="0" autoFill="0" autoLine="0" autoPict="0">
                <anchor moveWithCells="1">
                  <from>
                    <xdr:col>6</xdr:col>
                    <xdr:colOff>0</xdr:colOff>
                    <xdr:row>50</xdr:row>
                    <xdr:rowOff>0</xdr:rowOff>
                  </from>
                  <to>
                    <xdr:col>6</xdr:col>
                    <xdr:colOff>203200</xdr:colOff>
                    <xdr:row>51</xdr:row>
                    <xdr:rowOff>0</xdr:rowOff>
                  </to>
                </anchor>
              </controlPr>
            </control>
          </mc:Choice>
        </mc:AlternateContent>
        <mc:AlternateContent xmlns:mc="http://schemas.openxmlformats.org/markup-compatibility/2006">
          <mc:Choice Requires="x14">
            <control shapeId="76816" r:id="rId16" name="Check Box 16">
              <controlPr defaultSize="0" autoFill="0" autoLine="0" autoPict="0">
                <anchor moveWithCells="1">
                  <from>
                    <xdr:col>6</xdr:col>
                    <xdr:colOff>0</xdr:colOff>
                    <xdr:row>48</xdr:row>
                    <xdr:rowOff>0</xdr:rowOff>
                  </from>
                  <to>
                    <xdr:col>6</xdr:col>
                    <xdr:colOff>203200</xdr:colOff>
                    <xdr:row>49</xdr:row>
                    <xdr:rowOff>0</xdr:rowOff>
                  </to>
                </anchor>
              </controlPr>
            </control>
          </mc:Choice>
        </mc:AlternateContent>
        <mc:AlternateContent xmlns:mc="http://schemas.openxmlformats.org/markup-compatibility/2006">
          <mc:Choice Requires="x14">
            <control shapeId="76817" r:id="rId17" name="Check Box 17">
              <controlPr defaultSize="0" autoFill="0" autoLine="0" autoPict="0">
                <anchor moveWithCells="1">
                  <from>
                    <xdr:col>6</xdr:col>
                    <xdr:colOff>0</xdr:colOff>
                    <xdr:row>44</xdr:row>
                    <xdr:rowOff>50800</xdr:rowOff>
                  </from>
                  <to>
                    <xdr:col>6</xdr:col>
                    <xdr:colOff>203200</xdr:colOff>
                    <xdr:row>44</xdr:row>
                    <xdr:rowOff>184150</xdr:rowOff>
                  </to>
                </anchor>
              </controlPr>
            </control>
          </mc:Choice>
        </mc:AlternateContent>
        <mc:AlternateContent xmlns:mc="http://schemas.openxmlformats.org/markup-compatibility/2006">
          <mc:Choice Requires="x14">
            <control shapeId="76818" r:id="rId18" name="Check Box 18">
              <controlPr defaultSize="0" autoFill="0" autoLine="0" autoPict="0">
                <anchor moveWithCells="1">
                  <from>
                    <xdr:col>6</xdr:col>
                    <xdr:colOff>0</xdr:colOff>
                    <xdr:row>23</xdr:row>
                    <xdr:rowOff>190500</xdr:rowOff>
                  </from>
                  <to>
                    <xdr:col>6</xdr:col>
                    <xdr:colOff>203200</xdr:colOff>
                    <xdr:row>24</xdr:row>
                    <xdr:rowOff>190500</xdr:rowOff>
                  </to>
                </anchor>
              </controlPr>
            </control>
          </mc:Choice>
        </mc:AlternateContent>
        <mc:AlternateContent xmlns:mc="http://schemas.openxmlformats.org/markup-compatibility/2006">
          <mc:Choice Requires="x14">
            <control shapeId="76819" r:id="rId19" name="Check Box 19">
              <controlPr defaultSize="0" autoFill="0" autoLine="0" autoPict="0">
                <anchor moveWithCells="1">
                  <from>
                    <xdr:col>6</xdr:col>
                    <xdr:colOff>12700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76820" r:id="rId20" name="Check Box 20">
              <controlPr defaultSize="0" autoFill="0" autoLine="0" autoPict="0">
                <anchor moveWithCells="1">
                  <from>
                    <xdr:col>6</xdr:col>
                    <xdr:colOff>12700</xdr:colOff>
                    <xdr:row>26</xdr:row>
                    <xdr:rowOff>0</xdr:rowOff>
                  </from>
                  <to>
                    <xdr:col>6</xdr:col>
                    <xdr:colOff>209550</xdr:colOff>
                    <xdr:row>27</xdr:row>
                    <xdr:rowOff>0</xdr:rowOff>
                  </to>
                </anchor>
              </controlPr>
            </control>
          </mc:Choice>
        </mc:AlternateContent>
        <mc:AlternateContent xmlns:mc="http://schemas.openxmlformats.org/markup-compatibility/2006">
          <mc:Choice Requires="x14">
            <control shapeId="76821" r:id="rId21" name="Check Box 21">
              <controlPr defaultSize="0" autoFill="0" autoLine="0" autoPict="0">
                <anchor moveWithCells="1">
                  <from>
                    <xdr:col>6</xdr:col>
                    <xdr:colOff>12700</xdr:colOff>
                    <xdr:row>27</xdr:row>
                    <xdr:rowOff>0</xdr:rowOff>
                  </from>
                  <to>
                    <xdr:col>6</xdr:col>
                    <xdr:colOff>209550</xdr:colOff>
                    <xdr:row>28</xdr:row>
                    <xdr:rowOff>0</xdr:rowOff>
                  </to>
                </anchor>
              </controlPr>
            </control>
          </mc:Choice>
        </mc:AlternateContent>
        <mc:AlternateContent xmlns:mc="http://schemas.openxmlformats.org/markup-compatibility/2006">
          <mc:Choice Requires="x14">
            <control shapeId="76822" r:id="rId22" name="Check Box 22">
              <controlPr defaultSize="0" autoFill="0" autoLine="0" autoPict="0">
                <anchor moveWithCells="1">
                  <from>
                    <xdr:col>6</xdr:col>
                    <xdr:colOff>12700</xdr:colOff>
                    <xdr:row>28</xdr:row>
                    <xdr:rowOff>0</xdr:rowOff>
                  </from>
                  <to>
                    <xdr:col>6</xdr:col>
                    <xdr:colOff>209550</xdr:colOff>
                    <xdr:row>29</xdr:row>
                    <xdr:rowOff>0</xdr:rowOff>
                  </to>
                </anchor>
              </controlPr>
            </control>
          </mc:Choice>
        </mc:AlternateContent>
        <mc:AlternateContent xmlns:mc="http://schemas.openxmlformats.org/markup-compatibility/2006">
          <mc:Choice Requires="x14">
            <control shapeId="76823" r:id="rId23" name="Check Box 23">
              <controlPr defaultSize="0" autoFill="0" autoLine="0" autoPict="0">
                <anchor moveWithCells="1">
                  <from>
                    <xdr:col>5</xdr:col>
                    <xdr:colOff>184150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76824" r:id="rId24" name="Check Box 24">
              <controlPr defaultSize="0" autoFill="0" autoLine="0" autoPict="0">
                <anchor moveWithCells="1">
                  <from>
                    <xdr:col>6</xdr:col>
                    <xdr:colOff>0</xdr:colOff>
                    <xdr:row>30</xdr:row>
                    <xdr:rowOff>12700</xdr:rowOff>
                  </from>
                  <to>
                    <xdr:col>6</xdr:col>
                    <xdr:colOff>203200</xdr:colOff>
                    <xdr:row>31</xdr:row>
                    <xdr:rowOff>19050</xdr:rowOff>
                  </to>
                </anchor>
              </controlPr>
            </control>
          </mc:Choice>
        </mc:AlternateContent>
        <mc:AlternateContent xmlns:mc="http://schemas.openxmlformats.org/markup-compatibility/2006">
          <mc:Choice Requires="x14">
            <control shapeId="76825" r:id="rId25" name="Check Box 25">
              <controlPr defaultSize="0" autoFill="0" autoLine="0" autoPict="0">
                <anchor moveWithCells="1">
                  <from>
                    <xdr:col>6</xdr:col>
                    <xdr:colOff>0</xdr:colOff>
                    <xdr:row>30</xdr:row>
                    <xdr:rowOff>190500</xdr:rowOff>
                  </from>
                  <to>
                    <xdr:col>6</xdr:col>
                    <xdr:colOff>203200</xdr:colOff>
                    <xdr:row>31</xdr:row>
                    <xdr:rowOff>190500</xdr:rowOff>
                  </to>
                </anchor>
              </controlPr>
            </control>
          </mc:Choice>
        </mc:AlternateContent>
        <mc:AlternateContent xmlns:mc="http://schemas.openxmlformats.org/markup-compatibility/2006">
          <mc:Choice Requires="x14">
            <control shapeId="76826" r:id="rId26" name="Check Box 26">
              <controlPr defaultSize="0" autoFill="0" autoLine="0" autoPict="0">
                <anchor moveWithCells="1">
                  <from>
                    <xdr:col>5</xdr:col>
                    <xdr:colOff>184150</xdr:colOff>
                    <xdr:row>31</xdr:row>
                    <xdr:rowOff>190500</xdr:rowOff>
                  </from>
                  <to>
                    <xdr:col>6</xdr:col>
                    <xdr:colOff>203200</xdr:colOff>
                    <xdr:row>32</xdr:row>
                    <xdr:rowOff>184150</xdr:rowOff>
                  </to>
                </anchor>
              </controlPr>
            </control>
          </mc:Choice>
        </mc:AlternateContent>
        <mc:AlternateContent xmlns:mc="http://schemas.openxmlformats.org/markup-compatibility/2006">
          <mc:Choice Requires="x14">
            <control shapeId="76827" r:id="rId27" name="Check Box 27">
              <controlPr defaultSize="0" autoFill="0" autoLine="0" autoPict="0">
                <anchor moveWithCells="1">
                  <from>
                    <xdr:col>6</xdr:col>
                    <xdr:colOff>12700</xdr:colOff>
                    <xdr:row>32</xdr:row>
                    <xdr:rowOff>203200</xdr:rowOff>
                  </from>
                  <to>
                    <xdr:col>7</xdr:col>
                    <xdr:colOff>0</xdr:colOff>
                    <xdr:row>34</xdr:row>
                    <xdr:rowOff>12700</xdr:rowOff>
                  </to>
                </anchor>
              </controlPr>
            </control>
          </mc:Choice>
        </mc:AlternateContent>
        <mc:AlternateContent xmlns:mc="http://schemas.openxmlformats.org/markup-compatibility/2006">
          <mc:Choice Requires="x14">
            <control shapeId="76828" r:id="rId28" name="Check Box 28">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6829" r:id="rId29" name="Check Box 29">
              <controlPr defaultSize="0" autoFill="0" autoLine="0" autoPict="0">
                <anchor moveWithCells="1">
                  <from>
                    <xdr:col>6</xdr:col>
                    <xdr:colOff>12700</xdr:colOff>
                    <xdr:row>35</xdr:row>
                    <xdr:rowOff>12700</xdr:rowOff>
                  </from>
                  <to>
                    <xdr:col>7</xdr:col>
                    <xdr:colOff>0</xdr:colOff>
                    <xdr:row>36</xdr:row>
                    <xdr:rowOff>12700</xdr:rowOff>
                  </to>
                </anchor>
              </controlPr>
            </control>
          </mc:Choice>
        </mc:AlternateContent>
        <mc:AlternateContent xmlns:mc="http://schemas.openxmlformats.org/markup-compatibility/2006">
          <mc:Choice Requires="x14">
            <control shapeId="76830" r:id="rId30" name="Check Box 30">
              <controlPr defaultSize="0" autoFill="0" autoLine="0" autoPict="0">
                <anchor moveWithCells="1">
                  <from>
                    <xdr:col>6</xdr:col>
                    <xdr:colOff>12700</xdr:colOff>
                    <xdr:row>35</xdr:row>
                    <xdr:rowOff>203200</xdr:rowOff>
                  </from>
                  <to>
                    <xdr:col>7</xdr:col>
                    <xdr:colOff>0</xdr:colOff>
                    <xdr:row>36</xdr:row>
                    <xdr:rowOff>190500</xdr:rowOff>
                  </to>
                </anchor>
              </controlPr>
            </control>
          </mc:Choice>
        </mc:AlternateContent>
        <mc:AlternateContent xmlns:mc="http://schemas.openxmlformats.org/markup-compatibility/2006">
          <mc:Choice Requires="x14">
            <control shapeId="76831" r:id="rId31" name="Check Box 31">
              <controlPr defaultSize="0" autoFill="0" autoLine="0" autoPict="0">
                <anchor moveWithCells="1">
                  <from>
                    <xdr:col>6</xdr:col>
                    <xdr:colOff>12700</xdr:colOff>
                    <xdr:row>39</xdr:row>
                    <xdr:rowOff>0</xdr:rowOff>
                  </from>
                  <to>
                    <xdr:col>6</xdr:col>
                    <xdr:colOff>209550</xdr:colOff>
                    <xdr:row>40</xdr:row>
                    <xdr:rowOff>0</xdr:rowOff>
                  </to>
                </anchor>
              </controlPr>
            </control>
          </mc:Choice>
        </mc:AlternateContent>
        <mc:AlternateContent xmlns:mc="http://schemas.openxmlformats.org/markup-compatibility/2006">
          <mc:Choice Requires="x14">
            <control shapeId="76832" r:id="rId32" name="Check Box 32">
              <controlPr defaultSize="0" autoFill="0" autoLine="0" autoPict="0">
                <anchor moveWithCells="1">
                  <from>
                    <xdr:col>6</xdr:col>
                    <xdr:colOff>12700</xdr:colOff>
                    <xdr:row>37</xdr:row>
                    <xdr:rowOff>184150</xdr:rowOff>
                  </from>
                  <to>
                    <xdr:col>6</xdr:col>
                    <xdr:colOff>209550</xdr:colOff>
                    <xdr:row>38</xdr:row>
                    <xdr:rowOff>184150</xdr:rowOff>
                  </to>
                </anchor>
              </controlPr>
            </control>
          </mc:Choice>
        </mc:AlternateContent>
        <mc:AlternateContent xmlns:mc="http://schemas.openxmlformats.org/markup-compatibility/2006">
          <mc:Choice Requires="x14">
            <control shapeId="76833" r:id="rId33" name="Check Box 33">
              <controlPr defaultSize="0" autoFill="0" autoLine="0" autoPict="0">
                <anchor moveWithCells="1">
                  <from>
                    <xdr:col>6</xdr:col>
                    <xdr:colOff>12700</xdr:colOff>
                    <xdr:row>40</xdr:row>
                    <xdr:rowOff>12700</xdr:rowOff>
                  </from>
                  <to>
                    <xdr:col>6</xdr:col>
                    <xdr:colOff>209550</xdr:colOff>
                    <xdr:row>41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Config</vt:lpstr>
      <vt:lpstr>Ene</vt:lpstr>
      <vt:lpstr>Feb</vt:lpstr>
      <vt:lpstr>Mar</vt:lpstr>
      <vt:lpstr>Abr</vt:lpstr>
      <vt:lpstr>May</vt:lpstr>
      <vt:lpstr>Jun</vt:lpstr>
      <vt:lpstr>Jul</vt:lpstr>
      <vt:lpstr>Ago</vt:lpstr>
      <vt:lpstr>Sept</vt:lpstr>
      <vt:lpstr>Oct</vt:lpstr>
      <vt:lpstr>Nov</vt:lpstr>
      <vt:lpstr>Dic</vt:lpstr>
      <vt:lpstr>Oculta, No Borrar</vt:lpstr>
      <vt:lpstr>Reporte Anual</vt:lpstr>
      <vt:lpstr>Fondos de Ahorro</vt:lpstr>
      <vt:lpstr>Bola de Nieve (Deudas)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Sebastián Vallejo</cp:lastModifiedBy>
  <dcterms:modified xsi:type="dcterms:W3CDTF">2024-12-19T22:17:52Z</dcterms:modified>
</cp:coreProperties>
</file>