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audedelaunoy/Downloads/"/>
    </mc:Choice>
  </mc:AlternateContent>
  <xr:revisionPtr revIDLastSave="0" documentId="13_ncr:1_{6DA2C6AC-D70C-1E45-A546-6D1D8E3504EE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Mode d'emploi" sheetId="5" r:id="rId1"/>
    <sheet name="Saisie mensuelle" sheetId="1" r:id="rId2"/>
    <sheet name="Suivi commercial" sheetId="2" r:id="rId3"/>
    <sheet name="Factures à encaisser" sheetId="3" r:id="rId4"/>
    <sheet name="Tableau de bord" sheetId="4" r:id="rId5"/>
    <sheet name="List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E4" i="1"/>
  <c r="E5" i="1" s="1"/>
  <c r="E6" i="1" s="1"/>
  <c r="E7" i="1" s="1"/>
  <c r="E8" i="1" s="1"/>
  <c r="E9" i="1" s="1"/>
  <c r="E10" i="1" s="1"/>
  <c r="E11" i="1" s="1"/>
  <c r="B5" i="4"/>
  <c r="B4" i="4"/>
  <c r="B8" i="4"/>
  <c r="B15" i="4" s="1"/>
  <c r="F6" i="3"/>
  <c r="F5" i="3"/>
  <c r="F4" i="3"/>
  <c r="D15" i="2"/>
  <c r="D14" i="2"/>
  <c r="D13" i="2"/>
  <c r="D12" i="2"/>
  <c r="D11" i="2"/>
  <c r="B9" i="4" s="1"/>
  <c r="B16" i="4" s="1"/>
  <c r="D10" i="2"/>
  <c r="D9" i="2"/>
  <c r="D8" i="2"/>
  <c r="D7" i="2"/>
  <c r="D6" i="2"/>
  <c r="D5" i="2"/>
  <c r="D4" i="2"/>
  <c r="B6" i="4" l="1"/>
  <c r="B13" i="4" s="1"/>
  <c r="B7" i="4"/>
  <c r="B14" i="4" s="1"/>
</calcChain>
</file>

<file path=xl/sharedStrings.xml><?xml version="1.0" encoding="utf-8"?>
<sst xmlns="http://schemas.openxmlformats.org/spreadsheetml/2006/main" count="114" uniqueCount="87">
  <si>
    <t>TABLEAU DE BORD DU DIRIGEANT — SAISIE MENSUELLE</t>
  </si>
  <si>
    <t>Mois</t>
  </si>
  <si>
    <t>CA</t>
  </si>
  <si>
    <t>Encaissements</t>
  </si>
  <si>
    <t>Décaissements</t>
  </si>
  <si>
    <t>Trésorerie fin de mois</t>
  </si>
  <si>
    <t>Objectif CA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</si>
  <si>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</si>
  <si>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</si>
  <si>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</si>
  <si>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</si>
  <si>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</si>
  <si>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</si>
  <si>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</si>
  <si>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</si>
  <si>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</si>
  <si>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</si>
  <si>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</si>
  <si>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</si>
  <si>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SUIVI COMMERCIAL</t>
  </si>
  <si>
    <t>Devis envoyés</t>
  </si>
  <si>
    <t>Devis signés</t>
  </si>
  <si>
    <t>Taux de transformation</t>
  </si>
  <si>
    <t>Commandes signées (€)</t>
  </si>
  <si>
    <t>FACTURES À ENCAISSER</t>
  </si>
  <si>
    <t>Client</t>
  </si>
  <si>
    <t>N° facture</t>
  </si>
  <si>
    <t>Montant TTC</t>
  </si>
  <si>
    <t>Date d'échéance</t>
  </si>
  <si>
    <t>Statut</t>
  </si>
  <si>
    <t>Jours de retard</t>
  </si>
  <si>
    <t>Client A</t>
  </si>
  <si>
    <t>F2026-001</t>
  </si>
  <si>
    <t>10/08/2026</t>
  </si>
  <si>
    <t>Échu</t>
  </si>
  <si>
    <t>Client B</t>
  </si>
  <si>
    <t>F2026-002</t>
  </si>
  <si>
    <t>15/08/2026</t>
  </si>
  <si>
    <t>Client C</t>
  </si>
  <si>
    <t>F2026-003</t>
  </si>
  <si>
    <t>20/08/2026</t>
  </si>
  <si>
    <t>Payé</t>
  </si>
  <si>
    <t>TABLEAU DE BORD AUTOMATIQUE</t>
  </si>
  <si>
    <t>CA du dernier mois</t>
  </si>
  <si>
    <t>Objectif du dernier mois</t>
  </si>
  <si>
    <t>Écart à l'objectif</t>
  </si>
  <si>
    <t>Trésorerie actuelle</t>
  </si>
  <si>
    <t>Factures échues</t>
  </si>
  <si>
    <t>ALERTES</t>
  </si>
  <si>
    <t>CA en baisse</t>
  </si>
  <si>
    <t>Trésorerie faible</t>
  </si>
  <si>
    <t>Impayés importants</t>
  </si>
  <si>
    <t>Taux de transformation faible</t>
  </si>
  <si>
    <t>3 ACTIONS PRIORITAIRES DU MOIS</t>
  </si>
  <si>
    <t>MODE D'EMPLOI</t>
  </si>
  <si>
    <t>1. Saisie mensuelle</t>
  </si>
  <si>
    <t>Renseignez chaque mois votre CA, encaissements, décaissements, trésorerie et objectif.</t>
  </si>
  <si>
    <t>2. Suivi commercial</t>
  </si>
  <si>
    <t>Indiquez le nombre de devis envoyés, signés et le montant des commandes.</t>
  </si>
  <si>
    <t>3. Factures à encaisser</t>
  </si>
  <si>
    <t>Ajoutez les factures clients en attente de paiement.</t>
  </si>
  <si>
    <t>4. Tableau de bord</t>
  </si>
  <si>
    <t>Consultez les indicateurs automatiques et les alertes.</t>
  </si>
  <si>
    <t>5. Revue mensuelle</t>
  </si>
  <si>
    <t>Prenez 30 minutes pour comparer les chiffres, identifier les alertes et définir 3 actions.</t>
  </si>
  <si>
    <t>Rappel</t>
  </si>
  <si>
    <t>Un tableau de bord n'est utile que s'il conduit à une décision. Mettez à jour ce fichier chaque mois.</t>
  </si>
  <si>
    <t>TOTAL</t>
  </si>
  <si>
    <t>À venir</t>
  </si>
  <si>
    <t>Promesse de paiement</t>
  </si>
  <si>
    <t>Relancé</t>
  </si>
  <si>
    <t>Litige</t>
  </si>
  <si>
    <t>STATUT</t>
  </si>
  <si>
    <t>Suivi commercial</t>
  </si>
  <si>
    <t>Action prioritaire</t>
  </si>
  <si>
    <t>Relancer les devis</t>
  </si>
  <si>
    <t>Appeler les clients</t>
  </si>
  <si>
    <t>Réduire les dépenses</t>
  </si>
  <si>
    <t>Analyser les ventes</t>
  </si>
  <si>
    <t>Suivre la trésorerie à 30 jours</t>
  </si>
  <si>
    <t>Augmenter les délais de paiements des fournisseurs</t>
  </si>
  <si>
    <t>Tréso</t>
  </si>
  <si>
    <t>Relancer les clients (facture à payer)</t>
  </si>
  <si>
    <t>Factures à encaisser</t>
  </si>
  <si>
    <t>Augmenter la prospection</t>
  </si>
  <si>
    <t>Revoir les devis</t>
  </si>
  <si>
    <t>Analyser la concurrence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</si>
</sst>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#,##0.00\ \€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7030A0"/>
      <name val="Aptos"/>
    </font>
    <font>
      <sz val="11"/>
      <color rgb="FF7030A0"/>
      <name val="Aptos"/>
    </font>
    <font>
      <sz val="11"/>
      <color theme="1"/>
      <name val="Aptos"/>
    </font>
    <font>
      <b/>
      <sz val="11"/>
      <color rgb="FF7030A0"/>
      <name val="Aptos"/>
    </font>
    <font>
      <b/>
      <sz val="11"/>
      <name val="Aptos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  <border>
      <left style="thin">
        <color rgb="FFD9E1F2"/>
      </left>
      <right/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 style="thin">
        <color rgb="FFD9E1F2"/>
      </bottom>
      <diagonal/>
    </border>
    <border>
      <left/>
      <right style="thin">
        <color rgb="FFD9E1F2"/>
      </right>
      <top style="thin">
        <color rgb="FFD9E1F2"/>
      </top>
      <bottom style="thin">
        <color rgb="FFD9E1F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4" fillId="0" borderId="1" xfId="0" applyFont="1" applyBorder="1"/>
    <xf numFmtId="164" fontId="4" fillId="4" borderId="1" xfId="0" applyNumberFormat="1" applyFont="1" applyFill="1" applyBorder="1"/>
    <xf numFmtId="0" fontId="4" fillId="0" borderId="0" xfId="0" applyFont="1"/>
    <xf numFmtId="0" fontId="5" fillId="3" borderId="2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4" fillId="4" borderId="1" xfId="0" applyFont="1" applyFill="1" applyBorder="1"/>
    <xf numFmtId="165" fontId="4" fillId="4" borderId="1" xfId="0" applyNumberFormat="1" applyFont="1" applyFill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right"/>
    </xf>
    <xf numFmtId="44" fontId="4" fillId="3" borderId="1" xfId="1" applyFont="1" applyFill="1" applyBorder="1"/>
    <xf numFmtId="0" fontId="7" fillId="5" borderId="0" xfId="0" applyFont="1" applyFill="1"/>
    <xf numFmtId="44" fontId="4" fillId="4" borderId="1" xfId="1" applyFont="1" applyFill="1" applyBorder="1"/>
    <xf numFmtId="44" fontId="4" fillId="0" borderId="1" xfId="1" applyFont="1" applyBorder="1"/>
  </cellXfs>
  <cellStyles count="2">
    <cellStyle name="Monétaire" xfId="1" builtinId="4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fr-FR"/>
              <a:t>Évolution du CA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'Saisie mensuelle'!$B$3</c:f>
              <c:strCache>
                <c:ptCount val="1"/>
                <c:pt idx="0">
                  <c:v>CA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'Saisie mensuelle'!$A$4:$A$15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'Saisie mensuelle'!$B$4:$B$15</c:f>
              <c:numCache>
                <c:formatCode>#\ ##0.00\ \€</c:formatCode>
                <c:ptCount val="12"/>
                <c:pt idx="0">
                  <c:v>25000</c:v>
                </c:pt>
                <c:pt idx="1">
                  <c:v>28000</c:v>
                </c:pt>
                <c:pt idx="2">
                  <c:v>24000</c:v>
                </c:pt>
                <c:pt idx="3">
                  <c:v>15000</c:v>
                </c:pt>
                <c:pt idx="4">
                  <c:v>32000</c:v>
                </c:pt>
                <c:pt idx="5">
                  <c:v>28000</c:v>
                </c:pt>
                <c:pt idx="6">
                  <c:v>27000</c:v>
                </c:pt>
                <c:pt idx="7">
                  <c:v>25000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CA0-C84D-8412-798A93CDF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#\ ##0.00\ \€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99393518518517"/>
          <c:y val="4.433928571428572E-2"/>
          <c:w val="0.22006064814814816"/>
          <c:h val="0.91132142857142862"/>
        </c:manualLayout>
      </c:layout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fr-FR"/>
              <a:t>Devis envoyés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'Suivi commercial'!$B$3</c:f>
              <c:strCache>
                <c:ptCount val="1"/>
                <c:pt idx="0">
                  <c:v>Devis envoyés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'Suivi commercial'!$A$4:$A$15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'Suivi commercial'!$B$4:$B$15</c:f>
              <c:numCache>
                <c:formatCode>General</c:formatCode>
                <c:ptCount val="12"/>
                <c:pt idx="0">
                  <c:v>18</c:v>
                </c:pt>
                <c:pt idx="1">
                  <c:v>20</c:v>
                </c:pt>
                <c:pt idx="2">
                  <c:v>15</c:v>
                </c:pt>
                <c:pt idx="3">
                  <c:v>18</c:v>
                </c:pt>
                <c:pt idx="4">
                  <c:v>20</c:v>
                </c:pt>
                <c:pt idx="5">
                  <c:v>15</c:v>
                </c:pt>
                <c:pt idx="6">
                  <c:v>14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7-0A45-A953-A21CD4C3E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622300</xdr:colOff>
      <xdr:row>24</xdr:row>
      <xdr:rowOff>25400</xdr:rowOff>
    </xdr:from>
    <xdr:ext cx="432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304800</xdr:colOff>
      <xdr:row>24</xdr:row>
      <xdr:rowOff>12700</xdr:rowOff>
    </xdr:from>
    <xdr:ext cx="432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abSelected="1" workbookViewId="0">
      <selection activeCell="B6" sqref="B6:D6"/>
    </sheetView>
  </sheetViews>
  <sheetFormatPr baseColWidth="10" defaultColWidth="8.83203125" defaultRowHeight="15" x14ac:dyDescent="0.2"/>
  <cols>
    <col min="1" max="1" width="28" style="3" customWidth="1"/>
    <col min="2" max="4" width="32" style="3" customWidth="1"/>
    <col min="5" max="16384" width="8.83203125" style="3"/>
  </cols>
  <sheetData>
    <row r="1" spans="1:6" ht="19" x14ac:dyDescent="0.25">
      <c r="A1" s="1" t="s">
        <v>54</v>
      </c>
      <c r="B1" s="2"/>
      <c r="C1" s="2"/>
      <c r="D1" s="2"/>
    </row>
    <row r="3" spans="1:6" x14ac:dyDescent="0.2">
      <c r="A3" s="13" t="s">
        <v>55</v>
      </c>
      <c r="B3" s="14" t="s">
        <v>56</v>
      </c>
      <c r="C3" s="15"/>
      <c r="D3" s="15"/>
    </row>
    <row r="4" spans="1:6" x14ac:dyDescent="0.2">
      <c r="A4" s="13" t="s">
        <v>57</v>
      </c>
      <c r="B4" s="14" t="s">
        <v>58</v>
      </c>
      <c r="C4" s="15"/>
      <c r="D4" s="15"/>
    </row>
    <row r="5" spans="1:6" x14ac:dyDescent="0.2">
      <c r="A5" s="13" t="s">
        <v>59</v>
      </c>
      <c r="B5" s="14" t="s">
        <v>60</v>
      </c>
      <c r="C5" s="15"/>
      <c r="D5" s="15"/>
    </row>
    <row r="6" spans="1:6" x14ac:dyDescent="0.2">
      <c r="A6" s="13" t="s">
        <v>61</v>
      </c>
      <c r="B6" s="14" t="s">
        <v>62</v>
      </c>
      <c r="C6" s="15"/>
      <c r="D6" s="15"/>
    </row>
    <row r="7" spans="1:6" x14ac:dyDescent="0.2">
      <c r="A7" s="13" t="s">
        <v>63</v>
      </c>
      <c r="B7" s="14" t="s">
        <v>64</v>
      </c>
      <c r="C7" s="15"/>
      <c r="D7" s="15"/>
    </row>
    <row r="10" spans="1:6" x14ac:dyDescent="0.2">
      <c r="A10" s="8" t="s">
        <v>65</v>
      </c>
      <c r="B10" s="9"/>
      <c r="C10" s="9"/>
      <c r="D10" s="9"/>
      <c r="E10" s="9"/>
      <c r="F10" s="10"/>
    </row>
    <row r="11" spans="1:6" x14ac:dyDescent="0.2">
      <c r="A11" s="7" t="s">
        <v>66</v>
      </c>
      <c r="B11" s="7"/>
      <c r="C11" s="7"/>
      <c r="D11" s="7"/>
    </row>
  </sheetData>
  <mergeCells count="7">
    <mergeCell ref="A1:D1"/>
    <mergeCell ref="B3:D3"/>
    <mergeCell ref="B5:D5"/>
    <mergeCell ref="B4:D4"/>
    <mergeCell ref="A11:D11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6" style="3" customWidth="1"/>
    <col min="2" max="2" width="14" style="3" customWidth="1"/>
    <col min="3" max="4" width="16" style="3" customWidth="1"/>
    <col min="5" max="5" width="22" style="3" customWidth="1"/>
    <col min="6" max="6" width="16" style="3" customWidth="1"/>
    <col min="7" max="16384" width="8.83203125" style="3"/>
  </cols>
  <sheetData>
    <row r="1" spans="1:6" ht="19" x14ac:dyDescent="0.25">
      <c r="A1" s="1" t="s">
        <v>0</v>
      </c>
      <c r="B1" s="2"/>
      <c r="C1" s="2"/>
      <c r="D1" s="2"/>
      <c r="E1" s="2"/>
      <c r="F1" s="2"/>
    </row>
    <row r="3" spans="1:6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x14ac:dyDescent="0.2">
      <c r="A4" s="5" t="s">
        <v>7</v>
      </c>
      <c r="B4" s="6">
        <v>25000</v>
      </c>
      <c r="C4" s="6">
        <v>22000</v>
      </c>
      <c r="D4" s="6">
        <v>18000</v>
      </c>
      <c r="E4" s="6">
        <f>12000-D4+C4</f>
        <v>16000</v>
      </c>
      <c r="F4" s="6">
        <v>30000</v>
      </c>
    </row>
    <row r="5" spans="1:6" x14ac:dyDescent="0.2">
      <c r="A5" s="5" t="s">
        <v>8</v>
      </c>
      <c r="B5" s="6">
        <v>28000</v>
      </c>
      <c r="C5" s="6">
        <v>26000</v>
      </c>
      <c r="D5" s="6">
        <v>20000</v>
      </c>
      <c r="E5" s="6">
        <f>E4+C5-D5</f>
        <v>22000</v>
      </c>
      <c r="F5" s="6">
        <v>30000</v>
      </c>
    </row>
    <row r="6" spans="1:6" x14ac:dyDescent="0.2">
      <c r="A6" s="5" t="s">
        <v>9</v>
      </c>
      <c r="B6" s="6">
        <v>24000</v>
      </c>
      <c r="C6" s="6">
        <v>23000</v>
      </c>
      <c r="D6" s="6">
        <v>25000</v>
      </c>
      <c r="E6" s="6">
        <f t="shared" ref="E6:E11" si="0">E5+C6-D6</f>
        <v>20000</v>
      </c>
      <c r="F6" s="6">
        <v>30000</v>
      </c>
    </row>
    <row r="7" spans="1:6" x14ac:dyDescent="0.2">
      <c r="A7" s="5" t="s">
        <v>10</v>
      </c>
      <c r="B7" s="6">
        <v>15000</v>
      </c>
      <c r="C7" s="6">
        <v>26000</v>
      </c>
      <c r="D7" s="6">
        <v>20000</v>
      </c>
      <c r="E7" s="6">
        <f t="shared" si="0"/>
        <v>26000</v>
      </c>
      <c r="F7" s="6">
        <v>30000</v>
      </c>
    </row>
    <row r="8" spans="1:6" x14ac:dyDescent="0.2">
      <c r="A8" s="5" t="s">
        <v>11</v>
      </c>
      <c r="B8" s="6">
        <v>32000</v>
      </c>
      <c r="C8" s="6">
        <v>12000</v>
      </c>
      <c r="D8" s="6">
        <v>22000</v>
      </c>
      <c r="E8" s="6">
        <f t="shared" si="0"/>
        <v>16000</v>
      </c>
      <c r="F8" s="6">
        <v>30000</v>
      </c>
    </row>
    <row r="9" spans="1:6" x14ac:dyDescent="0.2">
      <c r="A9" s="5" t="s">
        <v>12</v>
      </c>
      <c r="B9" s="6">
        <v>28000</v>
      </c>
      <c r="C9" s="6">
        <v>35000</v>
      </c>
      <c r="D9" s="6">
        <v>18000</v>
      </c>
      <c r="E9" s="6">
        <f t="shared" si="0"/>
        <v>33000</v>
      </c>
      <c r="F9" s="6">
        <v>30000</v>
      </c>
    </row>
    <row r="10" spans="1:6" x14ac:dyDescent="0.2">
      <c r="A10" s="5" t="s">
        <v>13</v>
      </c>
      <c r="B10" s="6">
        <v>27000</v>
      </c>
      <c r="C10" s="6">
        <v>24000</v>
      </c>
      <c r="D10" s="6">
        <v>25000</v>
      </c>
      <c r="E10" s="6">
        <f t="shared" si="0"/>
        <v>32000</v>
      </c>
      <c r="F10" s="6">
        <v>30000</v>
      </c>
    </row>
    <row r="11" spans="1:6" x14ac:dyDescent="0.2">
      <c r="A11" s="5" t="s">
        <v>14</v>
      </c>
      <c r="B11" s="6">
        <v>25000</v>
      </c>
      <c r="C11" s="6">
        <v>23000</v>
      </c>
      <c r="D11" s="6">
        <v>20000</v>
      </c>
      <c r="E11" s="6">
        <f t="shared" si="0"/>
        <v>35000</v>
      </c>
      <c r="F11" s="6">
        <v>30000</v>
      </c>
    </row>
    <row r="12" spans="1:6" x14ac:dyDescent="0.2">
      <c r="A12" s="5" t="s">
        <v>15</v>
      </c>
      <c r="B12" s="6"/>
      <c r="C12" s="6"/>
      <c r="D12" s="6"/>
      <c r="E12" s="6"/>
      <c r="F12" s="6">
        <v>30000</v>
      </c>
    </row>
    <row r="13" spans="1:6" x14ac:dyDescent="0.2">
      <c r="A13" s="5" t="s">
        <v>16</v>
      </c>
      <c r="B13" s="6"/>
      <c r="C13" s="6"/>
      <c r="D13" s="6"/>
      <c r="E13" s="6"/>
      <c r="F13" s="6">
        <v>30000</v>
      </c>
    </row>
    <row r="14" spans="1:6" x14ac:dyDescent="0.2">
      <c r="A14" s="5" t="s">
        <v>17</v>
      </c>
      <c r="B14" s="6"/>
      <c r="C14" s="6"/>
      <c r="D14" s="6"/>
      <c r="E14" s="6"/>
      <c r="F14" s="6">
        <v>30000</v>
      </c>
    </row>
    <row r="15" spans="1:6" x14ac:dyDescent="0.2">
      <c r="A15" s="5" t="s">
        <v>18</v>
      </c>
      <c r="B15" s="6"/>
      <c r="C15" s="6"/>
      <c r="D15" s="6"/>
      <c r="E15" s="6"/>
      <c r="F15" s="6">
        <v>30000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E4" sqref="E4:E15"/>
    </sheetView>
  </sheetViews>
  <sheetFormatPr baseColWidth="10" defaultColWidth="8.83203125" defaultRowHeight="15" x14ac:dyDescent="0.2"/>
  <cols>
    <col min="1" max="1" width="16" style="3" customWidth="1"/>
    <col min="2" max="2" width="18" style="3" customWidth="1"/>
    <col min="3" max="3" width="16" style="3" customWidth="1"/>
    <col min="4" max="4" width="20" style="3" customWidth="1"/>
    <col min="5" max="5" width="24" style="3" customWidth="1"/>
    <col min="6" max="16384" width="8.83203125" style="3"/>
  </cols>
  <sheetData>
    <row r="1" spans="1:5" ht="19" x14ac:dyDescent="0.25">
      <c r="A1" s="1" t="s">
        <v>19</v>
      </c>
      <c r="B1" s="2"/>
      <c r="C1" s="2"/>
      <c r="D1" s="2"/>
      <c r="E1" s="2"/>
    </row>
    <row r="3" spans="1:5" x14ac:dyDescent="0.2">
      <c r="A3" s="4" t="s">
        <v>1</v>
      </c>
      <c r="B3" s="4" t="s">
        <v>20</v>
      </c>
      <c r="C3" s="4" t="s">
        <v>21</v>
      </c>
      <c r="D3" s="4" t="s">
        <v>22</v>
      </c>
      <c r="E3" s="4" t="s">
        <v>23</v>
      </c>
    </row>
    <row r="4" spans="1:5" x14ac:dyDescent="0.2">
      <c r="A4" s="5" t="s">
        <v>7</v>
      </c>
      <c r="B4" s="20">
        <v>18</v>
      </c>
      <c r="C4" s="20">
        <v>9</v>
      </c>
      <c r="D4" s="21">
        <f t="shared" ref="D4:D15" si="0">IFERROR(C4/B4,0)</f>
        <v>0.5</v>
      </c>
      <c r="E4" s="26">
        <v>15000</v>
      </c>
    </row>
    <row r="5" spans="1:5" x14ac:dyDescent="0.2">
      <c r="A5" s="5" t="s">
        <v>8</v>
      </c>
      <c r="B5" s="20">
        <v>20</v>
      </c>
      <c r="C5" s="20">
        <v>11</v>
      </c>
      <c r="D5" s="21">
        <f t="shared" si="0"/>
        <v>0.55000000000000004</v>
      </c>
      <c r="E5" s="26">
        <v>18000</v>
      </c>
    </row>
    <row r="6" spans="1:5" x14ac:dyDescent="0.2">
      <c r="A6" s="5" t="s">
        <v>9</v>
      </c>
      <c r="B6" s="20">
        <v>15</v>
      </c>
      <c r="C6" s="20">
        <v>6</v>
      </c>
      <c r="D6" s="21">
        <f t="shared" si="0"/>
        <v>0.4</v>
      </c>
      <c r="E6" s="26">
        <v>12000</v>
      </c>
    </row>
    <row r="7" spans="1:5" x14ac:dyDescent="0.2">
      <c r="A7" s="5" t="s">
        <v>10</v>
      </c>
      <c r="B7" s="20">
        <v>18</v>
      </c>
      <c r="C7" s="20">
        <v>13</v>
      </c>
      <c r="D7" s="21">
        <f t="shared" si="0"/>
        <v>0.72222222222222221</v>
      </c>
      <c r="E7" s="26">
        <v>25000</v>
      </c>
    </row>
    <row r="8" spans="1:5" x14ac:dyDescent="0.2">
      <c r="A8" s="5" t="s">
        <v>11</v>
      </c>
      <c r="B8" s="20">
        <v>20</v>
      </c>
      <c r="C8" s="20">
        <v>5</v>
      </c>
      <c r="D8" s="21">
        <f t="shared" si="0"/>
        <v>0.25</v>
      </c>
      <c r="E8" s="26">
        <v>8000</v>
      </c>
    </row>
    <row r="9" spans="1:5" x14ac:dyDescent="0.2">
      <c r="A9" s="5" t="s">
        <v>12</v>
      </c>
      <c r="B9" s="20">
        <v>15</v>
      </c>
      <c r="C9" s="20">
        <v>18</v>
      </c>
      <c r="D9" s="21">
        <f t="shared" si="0"/>
        <v>1.2</v>
      </c>
      <c r="E9" s="26">
        <v>32000</v>
      </c>
    </row>
    <row r="10" spans="1:5" x14ac:dyDescent="0.2">
      <c r="A10" s="5" t="s">
        <v>13</v>
      </c>
      <c r="B10" s="20">
        <v>14</v>
      </c>
      <c r="C10" s="20">
        <v>12</v>
      </c>
      <c r="D10" s="21">
        <f t="shared" si="0"/>
        <v>0.8571428571428571</v>
      </c>
      <c r="E10" s="26">
        <v>19000</v>
      </c>
    </row>
    <row r="11" spans="1:5" x14ac:dyDescent="0.2">
      <c r="A11" s="5" t="s">
        <v>14</v>
      </c>
      <c r="B11" s="20">
        <v>10</v>
      </c>
      <c r="C11" s="20">
        <v>5</v>
      </c>
      <c r="D11" s="21">
        <f t="shared" si="0"/>
        <v>0.5</v>
      </c>
      <c r="E11" s="26">
        <v>9000</v>
      </c>
    </row>
    <row r="12" spans="1:5" x14ac:dyDescent="0.2">
      <c r="A12" s="5" t="s">
        <v>15</v>
      </c>
      <c r="B12" s="20"/>
      <c r="C12" s="20"/>
      <c r="D12" s="21">
        <f t="shared" si="0"/>
        <v>0</v>
      </c>
      <c r="E12" s="26"/>
    </row>
    <row r="13" spans="1:5" x14ac:dyDescent="0.2">
      <c r="A13" s="5" t="s">
        <v>16</v>
      </c>
      <c r="B13" s="20"/>
      <c r="C13" s="20"/>
      <c r="D13" s="21">
        <f t="shared" si="0"/>
        <v>0</v>
      </c>
      <c r="E13" s="26"/>
    </row>
    <row r="14" spans="1:5" x14ac:dyDescent="0.2">
      <c r="A14" s="5" t="s">
        <v>17</v>
      </c>
      <c r="B14" s="20"/>
      <c r="C14" s="20"/>
      <c r="D14" s="21">
        <f t="shared" si="0"/>
        <v>0</v>
      </c>
      <c r="E14" s="26"/>
    </row>
    <row r="15" spans="1:5" x14ac:dyDescent="0.2">
      <c r="A15" s="5" t="s">
        <v>18</v>
      </c>
      <c r="B15" s="20"/>
      <c r="C15" s="20"/>
      <c r="D15" s="21">
        <f t="shared" si="0"/>
        <v>0</v>
      </c>
      <c r="E15" s="26"/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E18" sqref="E18"/>
    </sheetView>
  </sheetViews>
  <sheetFormatPr baseColWidth="10" defaultColWidth="8.83203125" defaultRowHeight="15" x14ac:dyDescent="0.2"/>
  <cols>
    <col min="1" max="1" width="24" style="3" customWidth="1"/>
    <col min="2" max="3" width="16" style="3" customWidth="1"/>
    <col min="4" max="4" width="18" style="3" customWidth="1"/>
    <col min="5" max="6" width="16" style="3" customWidth="1"/>
    <col min="7" max="16384" width="8.83203125" style="3"/>
  </cols>
  <sheetData>
    <row r="1" spans="1:6" ht="19" x14ac:dyDescent="0.25">
      <c r="A1" s="1" t="s">
        <v>24</v>
      </c>
      <c r="B1" s="2"/>
      <c r="C1" s="2"/>
      <c r="D1" s="2"/>
      <c r="E1" s="2"/>
      <c r="F1" s="2"/>
    </row>
    <row r="3" spans="1:6" x14ac:dyDescent="0.2">
      <c r="A3" s="4" t="s">
        <v>25</v>
      </c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</row>
    <row r="4" spans="1:6" x14ac:dyDescent="0.2">
      <c r="A4" s="5" t="s">
        <v>31</v>
      </c>
      <c r="B4" s="5" t="s">
        <v>32</v>
      </c>
      <c r="C4" s="27">
        <v>1200</v>
      </c>
      <c r="D4" s="5" t="s">
        <v>33</v>
      </c>
      <c r="E4" s="5" t="s">
        <v>34</v>
      </c>
      <c r="F4" s="5">
        <f ca="1">IF(E4="Payé",0,MAX(0,TODAY()-D4))</f>
        <v>4</v>
      </c>
    </row>
    <row r="5" spans="1:6" x14ac:dyDescent="0.2">
      <c r="A5" s="5" t="s">
        <v>35</v>
      </c>
      <c r="B5" s="5" t="s">
        <v>36</v>
      </c>
      <c r="C5" s="27">
        <v>3500</v>
      </c>
      <c r="D5" s="5" t="s">
        <v>37</v>
      </c>
      <c r="E5" s="5" t="s">
        <v>34</v>
      </c>
      <c r="F5" s="5">
        <f ca="1">IF(E5="Payé",0,MAX(0,TODAY()-D5))</f>
        <v>0</v>
      </c>
    </row>
    <row r="6" spans="1:6" x14ac:dyDescent="0.2">
      <c r="A6" s="5" t="s">
        <v>38</v>
      </c>
      <c r="B6" s="5" t="s">
        <v>39</v>
      </c>
      <c r="C6" s="27">
        <v>950</v>
      </c>
      <c r="D6" s="5" t="s">
        <v>40</v>
      </c>
      <c r="E6" s="5" t="s">
        <v>41</v>
      </c>
      <c r="F6" s="5">
        <f ca="1">IF(E6="Payé",0,MAX(0,TODAY()-D6))</f>
        <v>0</v>
      </c>
    </row>
    <row r="7" spans="1:6" x14ac:dyDescent="0.2">
      <c r="A7" s="5"/>
      <c r="B7" s="5"/>
      <c r="C7" s="27"/>
      <c r="D7" s="5"/>
      <c r="E7" s="5"/>
      <c r="F7" s="5"/>
    </row>
    <row r="8" spans="1:6" x14ac:dyDescent="0.2">
      <c r="A8" s="5"/>
      <c r="B8" s="5"/>
      <c r="C8" s="27"/>
      <c r="D8" s="5"/>
      <c r="E8" s="5"/>
      <c r="F8" s="5"/>
    </row>
    <row r="9" spans="1:6" x14ac:dyDescent="0.2">
      <c r="A9" s="5"/>
      <c r="B9" s="5"/>
      <c r="C9" s="27"/>
      <c r="D9" s="5"/>
      <c r="E9" s="5"/>
      <c r="F9" s="5"/>
    </row>
    <row r="10" spans="1:6" x14ac:dyDescent="0.2">
      <c r="A10" s="5"/>
      <c r="B10" s="5"/>
      <c r="C10" s="27"/>
      <c r="D10" s="5"/>
      <c r="E10" s="5"/>
      <c r="F10" s="5"/>
    </row>
    <row r="11" spans="1:6" x14ac:dyDescent="0.2">
      <c r="A11" s="5"/>
      <c r="B11" s="5"/>
      <c r="C11" s="27"/>
      <c r="D11" s="5"/>
      <c r="E11" s="5"/>
      <c r="F11" s="5"/>
    </row>
    <row r="12" spans="1:6" x14ac:dyDescent="0.2">
      <c r="A12" s="5"/>
      <c r="B12" s="5"/>
      <c r="C12" s="27"/>
      <c r="D12" s="5"/>
      <c r="E12" s="5"/>
      <c r="F12" s="5"/>
    </row>
    <row r="13" spans="1:6" x14ac:dyDescent="0.2">
      <c r="A13" s="5"/>
      <c r="B13" s="5"/>
      <c r="C13" s="27"/>
      <c r="D13" s="5"/>
      <c r="E13" s="5"/>
      <c r="F13" s="5"/>
    </row>
    <row r="14" spans="1:6" x14ac:dyDescent="0.2">
      <c r="A14" s="5"/>
      <c r="B14" s="5"/>
      <c r="C14" s="27"/>
      <c r="D14" s="5"/>
      <c r="E14" s="5"/>
      <c r="F14" s="5"/>
    </row>
    <row r="15" spans="1:6" x14ac:dyDescent="0.2">
      <c r="A15" s="5"/>
      <c r="B15" s="5"/>
      <c r="C15" s="27"/>
      <c r="D15" s="5"/>
      <c r="E15" s="5"/>
      <c r="F15" s="5"/>
    </row>
    <row r="16" spans="1:6" x14ac:dyDescent="0.2">
      <c r="A16" s="5"/>
      <c r="B16" s="5"/>
      <c r="C16" s="27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x14ac:dyDescent="0.2">
      <c r="A18" s="23" t="s">
        <v>67</v>
      </c>
      <c r="B18" s="22"/>
      <c r="C18" s="24">
        <f>SUM(C4:C6)-C6</f>
        <v>4700</v>
      </c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x14ac:dyDescent="0.2">
      <c r="A26" s="5"/>
      <c r="B26" s="5"/>
      <c r="C26" s="5"/>
      <c r="D26" s="5"/>
      <c r="E26" s="5"/>
      <c r="F26" s="5"/>
    </row>
    <row r="27" spans="1:6" x14ac:dyDescent="0.2">
      <c r="A27" s="5"/>
      <c r="B27" s="5"/>
      <c r="C27" s="5"/>
      <c r="D27" s="5"/>
      <c r="E27" s="5"/>
      <c r="F27" s="5"/>
    </row>
    <row r="28" spans="1:6" x14ac:dyDescent="0.2">
      <c r="A28" s="5"/>
      <c r="B28" s="5"/>
      <c r="C28" s="5"/>
      <c r="D28" s="5"/>
      <c r="E28" s="5"/>
      <c r="F28" s="5"/>
    </row>
    <row r="29" spans="1:6" x14ac:dyDescent="0.2">
      <c r="A29" s="5"/>
      <c r="B29" s="5"/>
      <c r="C29" s="5"/>
      <c r="D29" s="5"/>
      <c r="E29" s="5"/>
      <c r="F29" s="5"/>
    </row>
    <row r="30" spans="1:6" x14ac:dyDescent="0.2">
      <c r="A30" s="5"/>
      <c r="B30" s="5"/>
      <c r="C30" s="5"/>
      <c r="D30" s="5"/>
      <c r="E30" s="5"/>
      <c r="F30" s="5"/>
    </row>
  </sheetData>
  <mergeCells count="1">
    <mergeCell ref="A1:F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BB2BE-8472-5549-BCF9-F561BAB86F98}">
          <x14:formula1>
            <xm:f>Liste!$A$2:$A$8</xm:f>
          </x14:formula1>
          <xm:sqref>E4:E15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opLeftCell="A6" workbookViewId="0">
      <selection activeCell="G14" sqref="G14"/>
    </sheetView>
  </sheetViews>
  <sheetFormatPr baseColWidth="10" defaultColWidth="8.83203125" defaultRowHeight="15" x14ac:dyDescent="0.2"/>
  <cols>
    <col min="1" max="1" width="34" style="3" customWidth="1"/>
    <col min="2" max="2" width="22" style="3" customWidth="1"/>
    <col min="3" max="3" width="4" style="3" customWidth="1"/>
    <col min="4" max="4" width="20" style="3" customWidth="1"/>
    <col min="5" max="16384" width="8.83203125" style="3"/>
  </cols>
  <sheetData>
    <row r="1" spans="1:6" ht="19" x14ac:dyDescent="0.25">
      <c r="A1" s="1" t="s">
        <v>42</v>
      </c>
      <c r="B1" s="2"/>
      <c r="C1" s="2"/>
      <c r="D1" s="2"/>
    </row>
    <row r="4" spans="1:6" x14ac:dyDescent="0.2">
      <c r="A4" s="5" t="s">
        <v>43</v>
      </c>
      <c r="B4" s="16">
        <f>'Saisie mensuelle'!B11</f>
        <v>25000</v>
      </c>
    </row>
    <row r="5" spans="1:6" x14ac:dyDescent="0.2">
      <c r="A5" s="5" t="s">
        <v>44</v>
      </c>
      <c r="B5" s="16">
        <f>'Saisie mensuelle'!F11</f>
        <v>30000</v>
      </c>
    </row>
    <row r="6" spans="1:6" x14ac:dyDescent="0.2">
      <c r="A6" s="5" t="s">
        <v>45</v>
      </c>
      <c r="B6" s="16">
        <f>B4-B5</f>
        <v>-5000</v>
      </c>
    </row>
    <row r="7" spans="1:6" x14ac:dyDescent="0.2">
      <c r="A7" s="5" t="s">
        <v>46</v>
      </c>
      <c r="B7" s="16">
        <f>'Saisie mensuelle'!E11</f>
        <v>35000</v>
      </c>
    </row>
    <row r="8" spans="1:6" x14ac:dyDescent="0.2">
      <c r="A8" s="5" t="s">
        <v>47</v>
      </c>
      <c r="B8" s="16">
        <f>SUMIF('Factures à encaisser'!E4:E30,"Échu",'Factures à encaisser'!C4:C30)</f>
        <v>4700</v>
      </c>
    </row>
    <row r="9" spans="1:6" x14ac:dyDescent="0.2">
      <c r="A9" s="5" t="s">
        <v>22</v>
      </c>
      <c r="B9" s="17">
        <f>'Suivi commercial'!D11</f>
        <v>0.5</v>
      </c>
    </row>
    <row r="12" spans="1:6" x14ac:dyDescent="0.2">
      <c r="A12" s="12" t="s">
        <v>48</v>
      </c>
      <c r="B12" s="11"/>
      <c r="C12" s="11"/>
      <c r="D12" s="11"/>
      <c r="E12" s="11"/>
      <c r="F12" s="11"/>
    </row>
    <row r="13" spans="1:6" x14ac:dyDescent="0.2">
      <c r="A13" s="5" t="s">
        <v>49</v>
      </c>
      <c r="B13" s="5" t="str">
        <f>IF(B6&lt;0,"Oui","Non")</f>
        <v>Oui</v>
      </c>
    </row>
    <row r="14" spans="1:6" x14ac:dyDescent="0.2">
      <c r="A14" s="5" t="s">
        <v>50</v>
      </c>
      <c r="B14" s="5" t="str">
        <f>IF(B7&lt;15000,"Oui","Non")</f>
        <v>Non</v>
      </c>
    </row>
    <row r="15" spans="1:6" x14ac:dyDescent="0.2">
      <c r="A15" s="5" t="s">
        <v>51</v>
      </c>
      <c r="B15" s="5" t="str">
        <f>IF(B8&gt;5000,"Oui","Non")</f>
        <v>Non</v>
      </c>
    </row>
    <row r="16" spans="1:6" x14ac:dyDescent="0.2">
      <c r="A16" s="5" t="s">
        <v>52</v>
      </c>
      <c r="B16" s="5" t="str">
        <f>IF(B9&lt;0.3,"Oui","Non")</f>
        <v>Non</v>
      </c>
    </row>
    <row r="19" spans="1:6" x14ac:dyDescent="0.2">
      <c r="A19" s="12" t="s">
        <v>53</v>
      </c>
      <c r="B19" s="11"/>
      <c r="C19" s="11"/>
      <c r="D19" s="11"/>
      <c r="E19" s="11"/>
      <c r="F19" s="11"/>
    </row>
    <row r="20" spans="1:6" x14ac:dyDescent="0.2">
      <c r="A20" s="18" t="s">
        <v>75</v>
      </c>
      <c r="B20" s="19"/>
      <c r="C20" s="19"/>
      <c r="D20" s="19"/>
    </row>
    <row r="21" spans="1:6" x14ac:dyDescent="0.2">
      <c r="A21" s="18" t="s">
        <v>76</v>
      </c>
      <c r="B21" s="19"/>
      <c r="C21" s="19"/>
      <c r="D21" s="19"/>
    </row>
    <row r="22" spans="1:6" x14ac:dyDescent="0.2">
      <c r="A22" s="18" t="s">
        <v>78</v>
      </c>
      <c r="B22" s="19"/>
      <c r="C22" s="19"/>
      <c r="D22" s="19"/>
    </row>
  </sheetData>
  <mergeCells count="4">
    <mergeCell ref="A22:D22"/>
    <mergeCell ref="A1:D1"/>
    <mergeCell ref="A20:D20"/>
    <mergeCell ref="A21:D21"/>
  </mergeCells>
  <conditionalFormatting sqref="B13:B16">
    <cfRule type="containsText" dxfId="2" priority="2" operator="containsText" text="NON">
      <formula>NOT(ISERROR(SEARCH("NON",B13)))</formula>
    </cfRule>
    <cfRule type="containsText" dxfId="3" priority="1" stopIfTrue="1" operator="containsText" text="OUI">
      <formula>NOT(ISERROR(SEARCH("OUI",B13)))</formula>
    </cfRule>
  </conditionalFormatting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CA0E69-3F71-3648-B60C-48C2BB61187B}">
          <x14:formula1>
            <xm:f>Liste!$B$2:$B$11</xm:f>
          </x14:formula1>
          <xm:sqref>A20:D22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0240-9281-AE42-85C6-CCC91D1D6E89}">
  <dimension ref="A1:C11"/>
  <sheetViews>
    <sheetView workbookViewId="0">
      <selection activeCell="B8" sqref="B8"/>
    </sheetView>
  </sheetViews>
  <sheetFormatPr baseColWidth="10" defaultRowHeight="15" x14ac:dyDescent="0.2"/>
  <cols>
    <col min="1" max="1" width="21.83203125" customWidth="1"/>
    <col min="2" max="2" width="39.33203125" customWidth="1"/>
    <col min="3" max="3" width="16.33203125" customWidth="1"/>
  </cols>
  <sheetData>
    <row r="1" spans="1:3" x14ac:dyDescent="0.2">
      <c r="A1" s="25" t="s">
        <v>72</v>
      </c>
      <c r="B1" s="25" t="s">
        <v>74</v>
      </c>
    </row>
    <row r="2" spans="1:3" x14ac:dyDescent="0.2">
      <c r="A2" t="s">
        <v>68</v>
      </c>
      <c r="B2" t="s">
        <v>75</v>
      </c>
      <c r="C2" t="s">
        <v>2</v>
      </c>
    </row>
    <row r="3" spans="1:3" x14ac:dyDescent="0.2">
      <c r="A3" t="s">
        <v>34</v>
      </c>
      <c r="B3" t="s">
        <v>76</v>
      </c>
      <c r="C3" t="s">
        <v>2</v>
      </c>
    </row>
    <row r="4" spans="1:3" x14ac:dyDescent="0.2">
      <c r="A4" t="s">
        <v>70</v>
      </c>
      <c r="B4" t="s">
        <v>78</v>
      </c>
      <c r="C4" t="s">
        <v>2</v>
      </c>
    </row>
    <row r="5" spans="1:3" x14ac:dyDescent="0.2">
      <c r="A5" t="s">
        <v>69</v>
      </c>
      <c r="B5" t="s">
        <v>79</v>
      </c>
      <c r="C5" t="s">
        <v>81</v>
      </c>
    </row>
    <row r="6" spans="1:3" x14ac:dyDescent="0.2">
      <c r="A6" t="s">
        <v>41</v>
      </c>
      <c r="B6" t="s">
        <v>77</v>
      </c>
      <c r="C6" t="s">
        <v>81</v>
      </c>
    </row>
    <row r="7" spans="1:3" x14ac:dyDescent="0.2">
      <c r="A7" t="s">
        <v>71</v>
      </c>
      <c r="B7" t="s">
        <v>80</v>
      </c>
      <c r="C7" t="s">
        <v>81</v>
      </c>
    </row>
    <row r="8" spans="1:3" x14ac:dyDescent="0.2">
      <c r="B8" t="s">
        <v>82</v>
      </c>
      <c r="C8" t="s">
        <v>83</v>
      </c>
    </row>
    <row r="9" spans="1:3" x14ac:dyDescent="0.2">
      <c r="B9" t="s">
        <v>84</v>
      </c>
      <c r="C9" t="s">
        <v>73</v>
      </c>
    </row>
    <row r="10" spans="1:3" x14ac:dyDescent="0.2">
      <c r="B10" t="s">
        <v>85</v>
      </c>
      <c r="C10" t="s">
        <v>73</v>
      </c>
    </row>
    <row r="11" spans="1:3" x14ac:dyDescent="0.2">
      <c r="B11" t="s">
        <v>86</v>
      </c>
      <c r="C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Mode d'emploi</vt:lpstr>
      <vt:lpstr>Saisie mensuelle</vt:lpstr>
      <vt:lpstr>Suivi commercial</vt:lpstr>
      <vt:lpstr>Factures à encaisser</vt:lpstr>
      <vt:lpstr>Tableau de bord</vt:lpstr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Aude DELAUNOY</cp:lastModifiedBy>
  <dcterms:created xsi:type="dcterms:W3CDTF">2026-08-14T12:43:20Z</dcterms:created>
  <dcterms:modified xsi:type="dcterms:W3CDTF">2026-08-14T13:10:16Z</dcterms:modified>
</cp:coreProperties>
</file>