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ysia\Atalia RI Dropbox\Lysiane Randriamarolahy\001 a imprimer\lysiane\0001 DOSSIERS MANDATS 2026\000001 templates à vendre\"/>
    </mc:Choice>
  </mc:AlternateContent>
  <xr:revisionPtr revIDLastSave="0" documentId="13_ncr:1_{0CDE9E8C-70A4-430F-BDB9-3FC7E1C1CBCF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Accueil" sheetId="1" r:id="rId1"/>
    <sheet name="Identité stratégique" sheetId="2" r:id="rId2"/>
    <sheet name="Orientations stratégiques" sheetId="3" r:id="rId3"/>
    <sheet name="Objectifs stratégiques" sheetId="4" r:id="rId4"/>
    <sheet name="Plan dactions" sheetId="5" r:id="rId5"/>
    <sheet name="Suivi mensuel" sheetId="6" r:id="rId6"/>
    <sheet name="Tableau de bord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7" l="1"/>
  <c r="C17" i="7" s="1"/>
  <c r="D17" i="7" s="1"/>
  <c r="B16" i="7"/>
  <c r="C16" i="7" s="1"/>
  <c r="D16" i="7" s="1"/>
  <c r="B15" i="7"/>
  <c r="C15" i="7" s="1"/>
  <c r="D15" i="7" s="1"/>
  <c r="B14" i="7"/>
  <c r="C14" i="7" s="1"/>
  <c r="D14" i="7" s="1"/>
  <c r="B13" i="7"/>
  <c r="C13" i="7" s="1"/>
  <c r="D13" i="7" s="1"/>
  <c r="B12" i="7"/>
  <c r="C12" i="7" s="1"/>
  <c r="D12" i="7" s="1"/>
  <c r="B6" i="7"/>
  <c r="B3" i="7"/>
  <c r="P31" i="6"/>
  <c r="O31" i="6"/>
  <c r="N31" i="6"/>
  <c r="M31" i="6"/>
  <c r="L31" i="6"/>
  <c r="K31" i="6"/>
  <c r="J31" i="6"/>
  <c r="I31" i="6"/>
  <c r="H31" i="6"/>
  <c r="G31" i="6"/>
  <c r="F31" i="6"/>
  <c r="E31" i="6"/>
  <c r="D29" i="6"/>
  <c r="C29" i="6"/>
  <c r="B29" i="6"/>
  <c r="D28" i="6"/>
  <c r="C28" i="6"/>
  <c r="B28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D22" i="6"/>
  <c r="C22" i="6"/>
  <c r="B22" i="6"/>
  <c r="D21" i="6"/>
  <c r="C21" i="6"/>
  <c r="B21" i="6"/>
  <c r="D20" i="6"/>
  <c r="C20" i="6"/>
  <c r="B20" i="6"/>
  <c r="D19" i="6"/>
  <c r="C19" i="6"/>
  <c r="B19" i="6"/>
  <c r="D18" i="6"/>
  <c r="C18" i="6"/>
  <c r="B18" i="6"/>
  <c r="D17" i="6"/>
  <c r="C17" i="6"/>
  <c r="B17" i="6"/>
  <c r="D16" i="6"/>
  <c r="C16" i="6"/>
  <c r="B16" i="6"/>
  <c r="D15" i="6"/>
  <c r="C15" i="6"/>
  <c r="B15" i="6"/>
  <c r="D14" i="6"/>
  <c r="C14" i="6"/>
  <c r="B14" i="6"/>
  <c r="D13" i="6"/>
  <c r="C13" i="6"/>
  <c r="B13" i="6"/>
  <c r="D12" i="6"/>
  <c r="C12" i="6"/>
  <c r="B12" i="6"/>
  <c r="D11" i="6"/>
  <c r="C11" i="6"/>
  <c r="B11" i="6"/>
  <c r="D10" i="6"/>
  <c r="C10" i="6"/>
  <c r="B10" i="6"/>
  <c r="D9" i="6"/>
  <c r="C9" i="6"/>
  <c r="B9" i="6"/>
  <c r="D8" i="6"/>
  <c r="C8" i="6"/>
  <c r="B8" i="6"/>
  <c r="D7" i="6"/>
  <c r="C7" i="6"/>
  <c r="B7" i="6"/>
  <c r="D6" i="6"/>
  <c r="C6" i="6"/>
  <c r="K29" i="5"/>
  <c r="J29" i="5"/>
  <c r="F29" i="5"/>
  <c r="B29" i="5"/>
  <c r="K28" i="5"/>
  <c r="J28" i="5"/>
  <c r="F28" i="5"/>
  <c r="B28" i="5"/>
  <c r="K27" i="5"/>
  <c r="J27" i="5"/>
  <c r="F27" i="5"/>
  <c r="B27" i="5"/>
  <c r="K26" i="5"/>
  <c r="J26" i="5"/>
  <c r="F26" i="5"/>
  <c r="B26" i="5"/>
  <c r="K25" i="5"/>
  <c r="J25" i="5"/>
  <c r="F25" i="5"/>
  <c r="B25" i="5"/>
  <c r="K24" i="5"/>
  <c r="J24" i="5"/>
  <c r="F24" i="5"/>
  <c r="B24" i="5"/>
  <c r="K23" i="5"/>
  <c r="J23" i="5"/>
  <c r="F23" i="5"/>
  <c r="B23" i="5"/>
  <c r="K22" i="5"/>
  <c r="J22" i="5"/>
  <c r="F22" i="5"/>
  <c r="B22" i="5"/>
  <c r="K21" i="5"/>
  <c r="J21" i="5"/>
  <c r="F21" i="5"/>
  <c r="B21" i="5"/>
  <c r="K20" i="5"/>
  <c r="J20" i="5"/>
  <c r="F20" i="5"/>
  <c r="B20" i="5"/>
  <c r="K19" i="5"/>
  <c r="J19" i="5"/>
  <c r="F19" i="5"/>
  <c r="B19" i="5"/>
  <c r="K18" i="5"/>
  <c r="J18" i="5"/>
  <c r="F18" i="5"/>
  <c r="B18" i="5"/>
  <c r="K17" i="5"/>
  <c r="J17" i="5"/>
  <c r="F17" i="5"/>
  <c r="B17" i="5"/>
  <c r="K16" i="5"/>
  <c r="J16" i="5"/>
  <c r="F16" i="5"/>
  <c r="B16" i="5"/>
  <c r="K15" i="5"/>
  <c r="J15" i="5"/>
  <c r="F15" i="5"/>
  <c r="B15" i="5"/>
  <c r="K14" i="5"/>
  <c r="J14" i="5"/>
  <c r="F14" i="5"/>
  <c r="B14" i="5"/>
  <c r="K13" i="5"/>
  <c r="J13" i="5"/>
  <c r="F13" i="5"/>
  <c r="B13" i="5"/>
  <c r="K12" i="5"/>
  <c r="J12" i="5"/>
  <c r="F12" i="5"/>
  <c r="B12" i="5"/>
  <c r="K11" i="5"/>
  <c r="J11" i="5"/>
  <c r="F11" i="5"/>
  <c r="B11" i="5"/>
  <c r="K10" i="5"/>
  <c r="J10" i="5"/>
  <c r="F10" i="5"/>
  <c r="B10" i="5"/>
  <c r="K9" i="5"/>
  <c r="J9" i="5"/>
  <c r="F9" i="5"/>
  <c r="B9" i="5"/>
  <c r="K8" i="5"/>
  <c r="J8" i="5"/>
  <c r="F8" i="5"/>
  <c r="B8" i="5"/>
  <c r="K7" i="5"/>
  <c r="J7" i="5"/>
  <c r="F7" i="5"/>
  <c r="B7" i="5"/>
  <c r="J6" i="5"/>
  <c r="K6" i="5" s="1"/>
  <c r="F6" i="5"/>
  <c r="B6" i="5"/>
  <c r="B6" i="6" s="1"/>
  <c r="B11" i="4"/>
  <c r="B10" i="4"/>
  <c r="B9" i="4"/>
  <c r="B8" i="4"/>
  <c r="B7" i="4"/>
  <c r="B6" i="4"/>
  <c r="B11" i="3"/>
  <c r="B10" i="3"/>
  <c r="B9" i="3"/>
  <c r="B8" i="3"/>
  <c r="B7" i="3"/>
  <c r="B6" i="3"/>
  <c r="E30" i="2"/>
  <c r="B30" i="2"/>
  <c r="E29" i="2"/>
  <c r="B29" i="2"/>
  <c r="E28" i="2"/>
  <c r="B28" i="2"/>
  <c r="B26" i="2"/>
  <c r="C23" i="2"/>
  <c r="D19" i="1"/>
  <c r="H6" i="7" l="1"/>
  <c r="D6" i="7"/>
  <c r="G15" i="7"/>
  <c r="F6" i="7"/>
  <c r="G14" i="7"/>
  <c r="G13" i="7"/>
  <c r="G12" i="7"/>
</calcChain>
</file>

<file path=xl/sharedStrings.xml><?xml version="1.0" encoding="utf-8"?>
<sst xmlns="http://schemas.openxmlformats.org/spreadsheetml/2006/main" count="132" uniqueCount="113">
  <si>
    <t>Janvier</t>
  </si>
  <si>
    <t>Outil de pilotage du déploiement</t>
  </si>
  <si>
    <t>Février</t>
  </si>
  <si>
    <t>d'un plan stratégique</t>
  </si>
  <si>
    <t>Mars</t>
  </si>
  <si>
    <t>Modèle réutilisable — Atalia Conseils · Consulting en management opérationnel</t>
  </si>
  <si>
    <t>Avril</t>
  </si>
  <si>
    <t>Mai</t>
  </si>
  <si>
    <t>Comment utiliser cet outil</t>
  </si>
  <si>
    <t>Juin</t>
  </si>
  <si>
    <t>1. Renseignez l'onglet « Identité stratégique » : mission, vision, valeurs et horizon du plan.</t>
  </si>
  <si>
    <t>Juillet</t>
  </si>
  <si>
    <t>2. Définissez vos orientations stratégiques (3 à 6 grands axes) dans l'onglet dédié.</t>
  </si>
  <si>
    <t>Août</t>
  </si>
  <si>
    <t>3. Listez vos objectifs stratégiques mesurables dans l'onglet « Objectifs stratégiques ».</t>
  </si>
  <si>
    <t>Septembre</t>
  </si>
  <si>
    <t>4. Déclinez chaque orientation en actions, avec un livrable et une échéance, dans « Plan d'actions ».</t>
  </si>
  <si>
    <t>Octobre</t>
  </si>
  <si>
    <t>5. Chaque mois, mettez à jour le pourcentage de réalisation de chaque action dans « Suivi mensuel ».</t>
  </si>
  <si>
    <t>Novembre</t>
  </si>
  <si>
    <t>6. Sélectionnez le mois en cours ci-dessous : le « Tableau de bord » se met à jour automatiquement.</t>
  </si>
  <si>
    <t>Décembre</t>
  </si>
  <si>
    <t>Paramètres</t>
  </si>
  <si>
    <t>Type d'organisation :</t>
  </si>
  <si>
    <t>Sélectionnez « Public » pour masquer les objectifs de chiffre d'affaires (non applicables).</t>
  </si>
  <si>
    <t>Mois de suivi actuel :</t>
  </si>
  <si>
    <t>Ce choix détermine le mois affiché dans le tableau de bord et dans le suivi.</t>
  </si>
  <si>
    <t>Légende des couleurs</t>
  </si>
  <si>
    <t>■</t>
  </si>
  <si>
    <t>Texte bleu : cellule de saisie (à compléter par le manager)</t>
  </si>
  <si>
    <t>Texte vert : donnée liée automatiquement à un autre onglet</t>
  </si>
  <si>
    <t>Texte noir : formule ou calcul automatique</t>
  </si>
  <si>
    <t>Fond vert : action terminée ou en bonne voie</t>
  </si>
  <si>
    <t>Fond orange : action à surveiller</t>
  </si>
  <si>
    <t>Fond rouge : action en retard</t>
  </si>
  <si>
    <t>Identité stratégique</t>
  </si>
  <si>
    <t>Mission, vision, valeurs et horizon du plan stratégique</t>
  </si>
  <si>
    <t>Mission</t>
  </si>
  <si>
    <t>Saisissez ici la raison d'être de votre équipe ou de votre organisation.</t>
  </si>
  <si>
    <t>Vision</t>
  </si>
  <si>
    <t>Saisissez ici la trajectoire souhaitée à l'horizon du plan.</t>
  </si>
  <si>
    <t>Valeurs</t>
  </si>
  <si>
    <t>Valeur</t>
  </si>
  <si>
    <t>Description</t>
  </si>
  <si>
    <t>Excellence</t>
  </si>
  <si>
    <t>Transparence</t>
  </si>
  <si>
    <t>Collaboration</t>
  </si>
  <si>
    <t>Respect</t>
  </si>
  <si>
    <t>Innovation</t>
  </si>
  <si>
    <t>Horizon du plan</t>
  </si>
  <si>
    <t>Année de début :</t>
  </si>
  <si>
    <t>Année de fin (Année 3) :</t>
  </si>
  <si>
    <t>Année</t>
  </si>
  <si>
    <t>Objectif de CA ($)</t>
  </si>
  <si>
    <t>Réalisé ($)</t>
  </si>
  <si>
    <t>Écart ($)</t>
  </si>
  <si>
    <t>Orientations stratégiques</t>
  </si>
  <si>
    <t>Définissez 3 à 6 grands axes qui structureront votre plan d'actions</t>
  </si>
  <si>
    <t>N°</t>
  </si>
  <si>
    <t>Orientation stratégique</t>
  </si>
  <si>
    <t>Excellence opérationnelle</t>
  </si>
  <si>
    <t>Améliorer l'efficacité des processus et la qualité de service</t>
  </si>
  <si>
    <t>Objectifs stratégiques</t>
  </si>
  <si>
    <t>Objectifs mesurables associés à vos orientations stratégiques</t>
  </si>
  <si>
    <t>Objectif stratégique</t>
  </si>
  <si>
    <t>Orientation associée</t>
  </si>
  <si>
    <t>Indicateur de succès (KPI)</t>
  </si>
  <si>
    <t>Cible</t>
  </si>
  <si>
    <t>Échéance</t>
  </si>
  <si>
    <t>Plan d'actions par orientation stratégique</t>
  </si>
  <si>
    <t>Une ligne par action. Le % de réalisation est calculé automatiquement à partir de l'onglet « Suivi mensuel ».</t>
  </si>
  <si>
    <t>Action</t>
  </si>
  <si>
    <t>Année du plan</t>
  </si>
  <si>
    <t>Année civile</t>
  </si>
  <si>
    <t>Livrable attendu</t>
  </si>
  <si>
    <t>Responsable</t>
  </si>
  <si>
    <t>% Réalisation
(mois actuel)</t>
  </si>
  <si>
    <t>Statut</t>
  </si>
  <si>
    <t>Cartographier et simplifier le processus de traitement des commandes</t>
  </si>
  <si>
    <t>Année 1</t>
  </si>
  <si>
    <t>Cartographie des processus validée</t>
  </si>
  <si>
    <t>Responsable Opérations</t>
  </si>
  <si>
    <t>2026-06-30</t>
  </si>
  <si>
    <t>Suivi mensuel de l'avancement</t>
  </si>
  <si>
    <t>Saisissez chaque mois le % de réalisation cumulé de chaque action (ex : 45%).</t>
  </si>
  <si>
    <t>Orientation</t>
  </si>
  <si>
    <t>Jan</t>
  </si>
  <si>
    <t>Fév</t>
  </si>
  <si>
    <t>Mar</t>
  </si>
  <si>
    <t>Avr</t>
  </si>
  <si>
    <t>Jui</t>
  </si>
  <si>
    <t>Aoû</t>
  </si>
  <si>
    <t>Sep</t>
  </si>
  <si>
    <t>Oct</t>
  </si>
  <si>
    <t>Nov</t>
  </si>
  <si>
    <t>Déc</t>
  </si>
  <si>
    <t>Moyenne mensuelle globale</t>
  </si>
  <si>
    <t>Tableau de bord — Avancement du plan stratégique</t>
  </si>
  <si>
    <t>Actions planifiées</t>
  </si>
  <si>
    <t>Actions terminées</t>
  </si>
  <si>
    <t>Actions en retard</t>
  </si>
  <si>
    <t>Avancement global moyen</t>
  </si>
  <si>
    <t>Avancement par orientation stratégique</t>
  </si>
  <si>
    <t>Répartition des actions par statut</t>
  </si>
  <si>
    <t>Nb actions</t>
  </si>
  <si>
    <t>Avancement moyen</t>
  </si>
  <si>
    <t>Nombre</t>
  </si>
  <si>
    <t>Terminé</t>
  </si>
  <si>
    <t>En bonne voie</t>
  </si>
  <si>
    <t>À surveiller</t>
  </si>
  <si>
    <t>En retard</t>
  </si>
  <si>
    <t>kkkk</t>
  </si>
  <si>
    <t>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</si>
</sst>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;&quot;($&quot;#,##0\);\-"/>
    <numFmt numFmtId="165" formatCode="dd/mm/yyyy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22"/>
      <color rgb="FF1F3864"/>
      <name val="Arial"/>
      <family val="2"/>
    </font>
    <font>
      <i/>
      <sz val="11"/>
      <color rgb="FF595959"/>
      <name val="Arial"/>
      <family val="2"/>
    </font>
    <font>
      <b/>
      <sz val="13"/>
      <color rgb="FF2E75B6"/>
      <name val="Arial"/>
      <family val="2"/>
    </font>
    <font>
      <sz val="10"/>
      <color rgb="FF262626"/>
      <name val="Arial"/>
      <family val="2"/>
    </font>
    <font>
      <b/>
      <sz val="10"/>
      <color rgb="FF262626"/>
      <name val="Arial"/>
      <family val="2"/>
    </font>
    <font>
      <sz val="10"/>
      <color rgb="FF0000FF"/>
      <name val="Arial"/>
      <family val="2"/>
    </font>
    <font>
      <i/>
      <sz val="9"/>
      <color rgb="FF595959"/>
      <name val="Arial"/>
      <family val="2"/>
    </font>
    <font>
      <sz val="9"/>
      <color rgb="FFB7B7B7"/>
      <name val="Arial"/>
      <family val="2"/>
    </font>
    <font>
      <b/>
      <sz val="12"/>
      <color rgb="FF0000FF"/>
      <name val="Arial"/>
      <family val="2"/>
    </font>
    <font>
      <b/>
      <sz val="12"/>
      <color rgb="FF008000"/>
      <name val="Arial"/>
      <family val="2"/>
    </font>
    <font>
      <b/>
      <sz val="12"/>
      <color rgb="FF262626"/>
      <name val="Arial"/>
      <family val="2"/>
    </font>
    <font>
      <sz val="12"/>
      <color rgb="FFC6EFCE"/>
      <name val="Arial"/>
      <family val="2"/>
    </font>
    <font>
      <sz val="12"/>
      <color rgb="FFFFEB9C"/>
      <name val="Arial"/>
      <family val="2"/>
    </font>
    <font>
      <sz val="12"/>
      <color rgb="FFFFC7CE"/>
      <name val="Arial"/>
      <family val="2"/>
    </font>
    <font>
      <b/>
      <sz val="18"/>
      <color rgb="FF1F3864"/>
      <name val="Arial"/>
      <family val="2"/>
    </font>
    <font>
      <b/>
      <sz val="12"/>
      <color rgb="FF2E75B6"/>
      <name val="Arial"/>
      <family val="2"/>
    </font>
    <font>
      <sz val="11"/>
      <name val="Calibri"/>
      <family val="2"/>
    </font>
    <font>
      <b/>
      <sz val="10"/>
      <color rgb="FFFFFFFF"/>
      <name val="Arial"/>
      <family val="2"/>
    </font>
    <font>
      <sz val="10"/>
      <color rgb="FF008000"/>
      <name val="Arial"/>
      <family val="2"/>
    </font>
    <font>
      <sz val="11"/>
      <color theme="1"/>
      <name val="Calibri"/>
      <family val="2"/>
    </font>
    <font>
      <b/>
      <sz val="10"/>
      <color rgb="FF1F3864"/>
      <name val="Arial"/>
      <family val="2"/>
    </font>
    <font>
      <i/>
      <sz val="12"/>
      <color rgb="FF595959"/>
      <name val="Arial"/>
      <family val="2"/>
    </font>
    <font>
      <b/>
      <sz val="22"/>
      <color rgb="FF2E75B6"/>
      <name val="Arial"/>
      <family val="2"/>
    </font>
    <font>
      <b/>
      <sz val="10"/>
      <color rgb="FF0000FF"/>
      <name val="Arial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1F3864"/>
        <bgColor rgb="FF1F3864"/>
      </patternFill>
    </fill>
    <fill>
      <patternFill patternType="solid">
        <fgColor rgb="FFDCE6F1"/>
        <bgColor rgb="FFDCE6F1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3" borderId="2" xfId="0" applyFont="1" applyFill="1" applyBorder="1"/>
    <xf numFmtId="0" fontId="14" fillId="4" borderId="2" xfId="0" applyFont="1" applyFill="1" applyBorder="1"/>
    <xf numFmtId="0" fontId="15" fillId="5" borderId="2" xfId="0" applyFont="1" applyFill="1" applyBorder="1"/>
    <xf numFmtId="0" fontId="16" fillId="0" borderId="0" xfId="0" applyFont="1"/>
    <xf numFmtId="0" fontId="17" fillId="0" borderId="0" xfId="0" applyFont="1"/>
    <xf numFmtId="0" fontId="19" fillId="7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6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/>
    <xf numFmtId="164" fontId="7" fillId="0" borderId="1" xfId="0" applyNumberFormat="1" applyFont="1" applyBorder="1"/>
    <xf numFmtId="164" fontId="5" fillId="0" borderId="1" xfId="0" applyNumberFormat="1" applyFont="1" applyBorder="1"/>
    <xf numFmtId="1" fontId="5" fillId="6" borderId="1" xfId="0" applyNumberFormat="1" applyFont="1" applyFill="1" applyBorder="1"/>
    <xf numFmtId="164" fontId="7" fillId="6" borderId="1" xfId="0" applyNumberFormat="1" applyFont="1" applyFill="1" applyBorder="1"/>
    <xf numFmtId="164" fontId="5" fillId="6" borderId="1" xfId="0" applyNumberFormat="1" applyFont="1" applyFill="1" applyBorder="1"/>
    <xf numFmtId="0" fontId="5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165" fontId="7" fillId="0" borderId="1" xfId="0" applyNumberFormat="1" applyFont="1" applyBorder="1"/>
    <xf numFmtId="9" fontId="20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165" fontId="7" fillId="6" borderId="1" xfId="0" applyNumberFormat="1" applyFont="1" applyFill="1" applyBorder="1"/>
    <xf numFmtId="9" fontId="20" fillId="6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9" fontId="7" fillId="0" borderId="1" xfId="0" applyNumberFormat="1" applyFont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20" fillId="6" borderId="1" xfId="0" applyFont="1" applyFill="1" applyBorder="1"/>
    <xf numFmtId="9" fontId="7" fillId="6" borderId="1" xfId="0" applyNumberFormat="1" applyFont="1" applyFill="1" applyBorder="1" applyAlignment="1">
      <alignment horizontal="center"/>
    </xf>
    <xf numFmtId="0" fontId="21" fillId="8" borderId="1" xfId="0" applyFont="1" applyFill="1" applyBorder="1"/>
    <xf numFmtId="0" fontId="22" fillId="8" borderId="1" xfId="0" applyFont="1" applyFill="1" applyBorder="1"/>
    <xf numFmtId="9" fontId="22" fillId="8" borderId="1" xfId="0" applyNumberFormat="1" applyFont="1" applyFill="1" applyBorder="1" applyAlignment="1">
      <alignment horizontal="center"/>
    </xf>
    <xf numFmtId="0" fontId="23" fillId="0" borderId="0" xfId="0" applyFont="1"/>
    <xf numFmtId="9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9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25" fillId="0" borderId="1" xfId="0" applyFont="1" applyBorder="1"/>
    <xf numFmtId="0" fontId="25" fillId="6" borderId="1" xfId="0" applyFont="1" applyFill="1" applyBorder="1"/>
    <xf numFmtId="0" fontId="5" fillId="0" borderId="0" xfId="0" applyFont="1"/>
    <xf numFmtId="0" fontId="0" fillId="0" borderId="0" xfId="0"/>
    <xf numFmtId="0" fontId="8" fillId="0" borderId="0" xfId="0" applyFont="1"/>
    <xf numFmtId="0" fontId="7" fillId="0" borderId="9" xfId="0" applyFont="1" applyBorder="1"/>
    <xf numFmtId="0" fontId="18" fillId="0" borderId="10" xfId="0" applyFont="1" applyBorder="1"/>
    <xf numFmtId="0" fontId="18" fillId="0" borderId="11" xfId="0" applyFont="1" applyBorder="1"/>
    <xf numFmtId="0" fontId="17" fillId="0" borderId="0" xfId="0" applyFont="1"/>
    <xf numFmtId="0" fontId="25" fillId="6" borderId="3" xfId="0" applyFont="1" applyFill="1" applyBorder="1" applyAlignment="1">
      <alignment vertical="top" wrapText="1"/>
    </xf>
    <xf numFmtId="0" fontId="26" fillId="0" borderId="4" xfId="0" applyFont="1" applyBorder="1"/>
    <xf numFmtId="0" fontId="26" fillId="0" borderId="5" xfId="0" applyFont="1" applyBorder="1"/>
    <xf numFmtId="0" fontId="26" fillId="0" borderId="6" xfId="0" applyFont="1" applyBorder="1"/>
    <xf numFmtId="0" fontId="26" fillId="0" borderId="7" xfId="0" applyFont="1" applyBorder="1"/>
    <xf numFmtId="0" fontId="26" fillId="0" borderId="8" xfId="0" applyFont="1" applyBorder="1"/>
    <xf numFmtId="0" fontId="19" fillId="7" borderId="9" xfId="0" applyFont="1" applyFill="1" applyBorder="1" applyAlignment="1">
      <alignment horizontal="center" vertical="center"/>
    </xf>
    <xf numFmtId="0" fontId="7" fillId="6" borderId="9" xfId="0" applyFont="1" applyFill="1" applyBorder="1"/>
    <xf numFmtId="0" fontId="19" fillId="7" borderId="9" xfId="0" applyFont="1" applyFill="1" applyBorder="1" applyAlignment="1">
      <alignment horizontal="center" vertical="center" wrapText="1"/>
    </xf>
    <xf numFmtId="1" fontId="24" fillId="8" borderId="3" xfId="0" applyNumberFormat="1" applyFont="1" applyFill="1" applyBorder="1" applyAlignment="1">
      <alignment horizontal="center" vertical="center"/>
    </xf>
    <xf numFmtId="0" fontId="18" fillId="0" borderId="5" xfId="0" applyFont="1" applyBorder="1"/>
    <xf numFmtId="0" fontId="18" fillId="0" borderId="6" xfId="0" applyFont="1" applyBorder="1"/>
    <xf numFmtId="0" fontId="18" fillId="0" borderId="8" xfId="0" applyFont="1" applyBorder="1"/>
    <xf numFmtId="9" fontId="24" fillId="8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b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color rgb="FF375623"/>
        <name val="Arial"/>
      </font>
      <fill>
        <patternFill patternType="solid">
          <fgColor rgb="FFA9D08E"/>
          <bgColor rgb="FFA9D08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Avancement moyen par orientation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Avancement moyen</c:v>
          </c:tx>
          <c:spPr>
            <a:solidFill>
              <a:srgbClr val="2E75B6"/>
            </a:solidFill>
            <a:ln cmpd="sng">
              <a:noFill/>
            </a:ln>
          </c:spPr>
          <c:invertIfNegative val="1"/>
          <c:cat>
            <c:strRef>
              <c:f>'Tableau de bord'!$B$12:$B$17</c:f>
              <c:strCache>
                <c:ptCount val="1"/>
                <c:pt idx="0">
                  <c:v>Excellence opérationnelle</c:v>
                </c:pt>
              </c:strCache>
            </c:strRef>
          </c:cat>
          <c:val>
            <c:numRef>
              <c:f>'Tableau de bord'!$D$12:$D$17</c:f>
              <c:numCache>
                <c:formatCode>0%</c:formatCode>
                <c:ptCount val="6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DBA-43E6-BCAB-253124D8B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8631721"/>
        <c:axId val="12989567"/>
      </c:barChart>
      <c:catAx>
        <c:axId val="17286317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2989567"/>
        <c:crosses val="autoZero"/>
        <c:auto val="1"/>
        <c:lblAlgn val="ctr"/>
        <c:lblOffset val="100"/>
        <c:noMultiLvlLbl val="1"/>
      </c:catAx>
      <c:valAx>
        <c:axId val="129895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300" b="0" i="0">
                    <a:solidFill>
                      <a:srgbClr val="000000"/>
                    </a:solidFill>
                    <a:latin typeface="Arial"/>
                  </a:defRPr>
                </a:pPr>
                <a:r>
                  <a:rPr lang="fr-CA" sz="1300" b="0" i="0">
                    <a:solidFill>
                      <a:srgbClr val="000000"/>
                    </a:solidFill>
                    <a:latin typeface="Arial"/>
                  </a:rPr>
                  <a:t>% d'avancement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728631721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Répartition par statut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'Tableau de bord'!$G$11</c:f>
              <c:strCache>
                <c:ptCount val="1"/>
                <c:pt idx="0">
                  <c:v>Nombre</c:v>
                </c:pt>
              </c:strCache>
            </c:strRef>
          </c:tx>
          <c:dPt>
            <c:idx val="0"/>
            <c:bubble3D val="0"/>
            <c:spPr>
              <a:solidFill>
                <a:srgbClr val="A9D08E"/>
              </a:solidFill>
            </c:spPr>
            <c:extLst>
              <c:ext xmlns:c16="http://schemas.microsoft.com/office/drawing/2014/chart" uri="{C3380CC4-5D6E-409C-BE32-E72D297353CC}">
                <c16:uniqueId val="{00000001-F2E9-481B-A296-7F20F83EF837}"/>
              </c:ext>
            </c:extLst>
          </c:dPt>
          <c:dPt>
            <c:idx val="1"/>
            <c:bubble3D val="0"/>
            <c:spPr>
              <a:solidFill>
                <a:srgbClr val="C6EFCE"/>
              </a:solidFill>
            </c:spPr>
            <c:extLst>
              <c:ext xmlns:c16="http://schemas.microsoft.com/office/drawing/2014/chart" uri="{C3380CC4-5D6E-409C-BE32-E72D297353CC}">
                <c16:uniqueId val="{00000003-F2E9-481B-A296-7F20F83EF837}"/>
              </c:ext>
            </c:extLst>
          </c:dPt>
          <c:dPt>
            <c:idx val="2"/>
            <c:bubble3D val="0"/>
            <c:spPr>
              <a:solidFill>
                <a:srgbClr val="FFEB9C"/>
              </a:solidFill>
            </c:spPr>
            <c:extLst>
              <c:ext xmlns:c16="http://schemas.microsoft.com/office/drawing/2014/chart" uri="{C3380CC4-5D6E-409C-BE32-E72D297353CC}">
                <c16:uniqueId val="{00000005-F2E9-481B-A296-7F20F83EF837}"/>
              </c:ext>
            </c:extLst>
          </c:dPt>
          <c:dPt>
            <c:idx val="3"/>
            <c:bubble3D val="0"/>
            <c:spPr>
              <a:solidFill>
                <a:srgbClr val="FFC7CE"/>
              </a:solidFill>
            </c:spPr>
            <c:extLst>
              <c:ext xmlns:c16="http://schemas.microsoft.com/office/drawing/2014/chart" uri="{C3380CC4-5D6E-409C-BE32-E72D297353CC}">
                <c16:uniqueId val="{00000007-F2E9-481B-A296-7F20F83EF837}"/>
              </c:ext>
            </c:extLst>
          </c:dPt>
          <c:cat>
            <c:strRef>
              <c:f>'Tableau de bord'!$F$12:$F$15</c:f>
              <c:strCache>
                <c:ptCount val="4"/>
                <c:pt idx="0">
                  <c:v>Terminé</c:v>
                </c:pt>
                <c:pt idx="1">
                  <c:v>En bonne voie</c:v>
                </c:pt>
                <c:pt idx="2">
                  <c:v>À surveiller</c:v>
                </c:pt>
                <c:pt idx="3">
                  <c:v>En retard</c:v>
                </c:pt>
              </c:strCache>
            </c:strRef>
          </c:cat>
          <c:val>
            <c:numRef>
              <c:f>'Tableau de bord'!$G$12:$G$15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E9-481B-A296-7F20F83EF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fr-CA" sz="1300" b="0" i="0">
                <a:solidFill>
                  <a:srgbClr val="757575"/>
                </a:solidFill>
                <a:latin typeface="Arial"/>
              </a:rPr>
              <a:t>Évolution de l'avancement global mensuel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270973"/>
        <c:axId val="599442621"/>
      </c:lineChart>
      <c:catAx>
        <c:axId val="8712709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r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599442621"/>
        <c:crosses val="autoZero"/>
        <c:auto val="1"/>
        <c:lblAlgn val="ctr"/>
        <c:lblOffset val="100"/>
        <c:noMultiLvlLbl val="1"/>
      </c:catAx>
      <c:valAx>
        <c:axId val="59944262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871270973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5133975" cy="32099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0</xdr:colOff>
      <xdr:row>19</xdr:row>
      <xdr:rowOff>0</xdr:rowOff>
    </xdr:from>
    <xdr:ext cx="4086225" cy="320992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36</xdr:row>
      <xdr:rowOff>0</xdr:rowOff>
    </xdr:from>
    <xdr:ext cx="8867775" cy="32099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1000"/>
  <sheetViews>
    <sheetView showGridLines="0" topLeftCell="A12" workbookViewId="0">
      <selection activeCell="B17" sqref="B17:E17"/>
    </sheetView>
  </sheetViews>
  <sheetFormatPr baseColWidth="10" defaultColWidth="14.44140625" defaultRowHeight="15" customHeight="1" x14ac:dyDescent="0.3"/>
  <cols>
    <col min="1" max="1" width="2" customWidth="1"/>
    <col min="2" max="2" width="30" customWidth="1"/>
    <col min="3" max="3" width="26" customWidth="1"/>
    <col min="4" max="4" width="16" customWidth="1"/>
    <col min="5" max="5" width="40" customWidth="1"/>
    <col min="6" max="6" width="4" customWidth="1"/>
    <col min="7" max="7" width="8.6640625" customWidth="1"/>
    <col min="8" max="8" width="13" hidden="1" customWidth="1"/>
    <col min="9" max="26" width="8.6640625" customWidth="1"/>
  </cols>
  <sheetData>
    <row r="1" spans="2:8" ht="14.4" x14ac:dyDescent="0.3">
      <c r="H1" s="1" t="s">
        <v>0</v>
      </c>
    </row>
    <row r="2" spans="2:8" ht="30" customHeight="1" x14ac:dyDescent="0.5">
      <c r="B2" s="2" t="s">
        <v>1</v>
      </c>
      <c r="H2" s="1" t="s">
        <v>2</v>
      </c>
    </row>
    <row r="3" spans="2:8" ht="30" customHeight="1" x14ac:dyDescent="0.5">
      <c r="B3" s="2" t="s">
        <v>3</v>
      </c>
      <c r="H3" s="1" t="s">
        <v>4</v>
      </c>
    </row>
    <row r="4" spans="2:8" ht="14.4" x14ac:dyDescent="0.3">
      <c r="B4" s="3" t="s">
        <v>5</v>
      </c>
      <c r="H4" s="1" t="s">
        <v>6</v>
      </c>
    </row>
    <row r="5" spans="2:8" ht="14.4" x14ac:dyDescent="0.3">
      <c r="H5" s="1" t="s">
        <v>7</v>
      </c>
    </row>
    <row r="6" spans="2:8" ht="16.8" x14ac:dyDescent="0.3">
      <c r="B6" s="4" t="s">
        <v>8</v>
      </c>
      <c r="H6" s="1" t="s">
        <v>9</v>
      </c>
    </row>
    <row r="7" spans="2:8" ht="14.4" x14ac:dyDescent="0.3">
      <c r="B7" s="52" t="s">
        <v>10</v>
      </c>
      <c r="C7" s="53"/>
      <c r="D7" s="53"/>
      <c r="E7" s="53"/>
      <c r="H7" s="1" t="s">
        <v>11</v>
      </c>
    </row>
    <row r="8" spans="2:8" ht="14.4" x14ac:dyDescent="0.3">
      <c r="B8" s="52" t="s">
        <v>12</v>
      </c>
      <c r="C8" s="53"/>
      <c r="D8" s="53"/>
      <c r="E8" s="53"/>
      <c r="H8" s="1" t="s">
        <v>13</v>
      </c>
    </row>
    <row r="9" spans="2:8" ht="14.4" x14ac:dyDescent="0.3">
      <c r="B9" s="52" t="s">
        <v>14</v>
      </c>
      <c r="C9" s="53"/>
      <c r="D9" s="53"/>
      <c r="E9" s="53"/>
      <c r="H9" s="1" t="s">
        <v>15</v>
      </c>
    </row>
    <row r="10" spans="2:8" ht="14.4" x14ac:dyDescent="0.3">
      <c r="B10" s="52" t="s">
        <v>16</v>
      </c>
      <c r="C10" s="53"/>
      <c r="D10" s="53"/>
      <c r="E10" s="53"/>
      <c r="H10" s="1" t="s">
        <v>17</v>
      </c>
    </row>
    <row r="11" spans="2:8" ht="14.4" x14ac:dyDescent="0.3">
      <c r="B11" s="52" t="s">
        <v>18</v>
      </c>
      <c r="C11" s="53"/>
      <c r="D11" s="53"/>
      <c r="E11" s="53"/>
      <c r="H11" s="1" t="s">
        <v>19</v>
      </c>
    </row>
    <row r="12" spans="2:8" ht="14.4" x14ac:dyDescent="0.3">
      <c r="B12" s="52" t="s">
        <v>20</v>
      </c>
      <c r="C12" s="53"/>
      <c r="D12" s="53"/>
      <c r="E12" s="53"/>
      <c r="H12" s="1" t="s">
        <v>21</v>
      </c>
    </row>
    <row r="14" spans="2:8" ht="16.8" x14ac:dyDescent="0.3">
      <c r="B14" s="4" t="s">
        <v>22</v>
      </c>
    </row>
    <row r="16" spans="2:8" ht="14.4" x14ac:dyDescent="0.3">
      <c r="B16" s="5" t="s">
        <v>23</v>
      </c>
      <c r="C16" s="6" t="s">
        <v>112</v>
      </c>
    </row>
    <row r="17" spans="2:5" ht="14.4" x14ac:dyDescent="0.3">
      <c r="B17" s="54" t="s">
        <v>24</v>
      </c>
      <c r="C17" s="53"/>
      <c r="D17" s="53"/>
      <c r="E17" s="53"/>
    </row>
    <row r="19" spans="2:5" ht="14.4" x14ac:dyDescent="0.3">
      <c r="B19" s="5" t="s">
        <v>25</v>
      </c>
      <c r="C19" s="6" t="s">
        <v>0</v>
      </c>
      <c r="D19" s="7">
        <f>MATCH(C19,H1:H12,0)</f>
        <v>1</v>
      </c>
    </row>
    <row r="20" spans="2:5" ht="14.4" x14ac:dyDescent="0.3">
      <c r="B20" s="54" t="s">
        <v>26</v>
      </c>
      <c r="C20" s="53"/>
      <c r="D20" s="53"/>
      <c r="E20" s="53"/>
    </row>
    <row r="21" spans="2:5" ht="15.75" customHeight="1" x14ac:dyDescent="0.3"/>
    <row r="22" spans="2:5" ht="15.75" customHeight="1" x14ac:dyDescent="0.3">
      <c r="B22" s="4" t="s">
        <v>27</v>
      </c>
    </row>
    <row r="23" spans="2:5" ht="15.75" customHeight="1" x14ac:dyDescent="0.3">
      <c r="B23" s="8" t="s">
        <v>28</v>
      </c>
      <c r="C23" s="52" t="s">
        <v>29</v>
      </c>
      <c r="D23" s="53"/>
      <c r="E23" s="53"/>
    </row>
    <row r="24" spans="2:5" ht="15.75" customHeight="1" x14ac:dyDescent="0.3">
      <c r="B24" s="9" t="s">
        <v>28</v>
      </c>
      <c r="C24" s="52" t="s">
        <v>30</v>
      </c>
      <c r="D24" s="53"/>
      <c r="E24" s="53"/>
    </row>
    <row r="25" spans="2:5" ht="15.75" customHeight="1" x14ac:dyDescent="0.3">
      <c r="B25" s="10" t="s">
        <v>28</v>
      </c>
      <c r="C25" s="52" t="s">
        <v>31</v>
      </c>
      <c r="D25" s="53"/>
      <c r="E25" s="53"/>
    </row>
    <row r="26" spans="2:5" ht="15.75" customHeight="1" x14ac:dyDescent="0.3">
      <c r="B26" s="11" t="s">
        <v>28</v>
      </c>
      <c r="C26" s="52" t="s">
        <v>32</v>
      </c>
      <c r="D26" s="53"/>
      <c r="E26" s="53"/>
    </row>
    <row r="27" spans="2:5" ht="15.75" customHeight="1" x14ac:dyDescent="0.3">
      <c r="B27" s="12" t="s">
        <v>28</v>
      </c>
      <c r="C27" s="52" t="s">
        <v>33</v>
      </c>
      <c r="D27" s="53"/>
      <c r="E27" s="53"/>
    </row>
    <row r="28" spans="2:5" ht="15.75" customHeight="1" x14ac:dyDescent="0.3">
      <c r="B28" s="13" t="s">
        <v>28</v>
      </c>
      <c r="C28" s="52" t="s">
        <v>34</v>
      </c>
      <c r="D28" s="53"/>
      <c r="E28" s="53"/>
    </row>
    <row r="29" spans="2:5" ht="15.75" customHeight="1" x14ac:dyDescent="0.3"/>
    <row r="30" spans="2:5" ht="15.75" customHeight="1" x14ac:dyDescent="0.3"/>
    <row r="31" spans="2:5" ht="15.75" customHeight="1" x14ac:dyDescent="0.3"/>
    <row r="32" spans="2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o5yoovpY/10ttIbQAIDE24ejfm+wT2TdOFzG+q02HG66CUaMMOF2+b+Z6Fp7I0u2xipq2vupfDH4UpMjLjVmfw==" saltValue="+TflSACLrJJe9nKkOUPL2Q==" spinCount="100000" sheet="1" objects="1" scenarios="1"/>
  <protectedRanges>
    <protectedRange sqref="C19" name="Plage2"/>
    <protectedRange sqref="C16" name="Plage1"/>
  </protectedRanges>
  <mergeCells count="14">
    <mergeCell ref="C27:E27"/>
    <mergeCell ref="C28:E28"/>
    <mergeCell ref="B7:E7"/>
    <mergeCell ref="B8:E8"/>
    <mergeCell ref="B9:E9"/>
    <mergeCell ref="B10:E10"/>
    <mergeCell ref="B11:E11"/>
    <mergeCell ref="B12:E12"/>
    <mergeCell ref="B17:E17"/>
    <mergeCell ref="B20:E20"/>
    <mergeCell ref="C23:E23"/>
    <mergeCell ref="C24:E24"/>
    <mergeCell ref="C25:E25"/>
    <mergeCell ref="C26:E26"/>
  </mergeCells>
  <dataValidations count="2">
    <dataValidation type="list" allowBlank="1" sqref="C16" xr:uid="{00000000-0002-0000-0000-000000000000}">
      <formula1>"Privé,Public"</formula1>
    </dataValidation>
    <dataValidation type="list" allowBlank="1" sqref="C19" xr:uid="{00000000-0002-0000-0000-000001000000}">
      <formula1>"Janvier,Février,Mars,Avril,Mai,Juin,Juillet,Août,Septembre,Octobre,Novembre,Décembre"</formula1>
    </dataValidation>
  </dataValidation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6"/>
  </sheetPr>
  <dimension ref="B2:F1000"/>
  <sheetViews>
    <sheetView showGridLines="0" workbookViewId="0">
      <selection activeCell="K11" sqref="K11"/>
    </sheetView>
  </sheetViews>
  <sheetFormatPr baseColWidth="10" defaultColWidth="14.44140625" defaultRowHeight="15" customHeight="1" x14ac:dyDescent="0.3"/>
  <cols>
    <col min="1" max="1" width="2" customWidth="1"/>
    <col min="2" max="2" width="24" customWidth="1"/>
    <col min="3" max="3" width="26" customWidth="1"/>
    <col min="4" max="6" width="22" customWidth="1"/>
    <col min="7" max="26" width="8.6640625" customWidth="1"/>
  </cols>
  <sheetData>
    <row r="2" spans="2:6" ht="27.75" customHeight="1" x14ac:dyDescent="0.4">
      <c r="B2" s="14" t="s">
        <v>35</v>
      </c>
    </row>
    <row r="3" spans="2:6" ht="14.4" x14ac:dyDescent="0.3">
      <c r="B3" s="3" t="s">
        <v>36</v>
      </c>
    </row>
    <row r="5" spans="2:6" ht="15.6" x14ac:dyDescent="0.3">
      <c r="B5" s="15" t="s">
        <v>37</v>
      </c>
    </row>
    <row r="6" spans="2:6" ht="15" customHeight="1" x14ac:dyDescent="0.3">
      <c r="B6" s="59" t="s">
        <v>38</v>
      </c>
      <c r="C6" s="60"/>
      <c r="D6" s="60"/>
      <c r="E6" s="60"/>
      <c r="F6" s="61"/>
    </row>
    <row r="7" spans="2:6" ht="14.4" x14ac:dyDescent="0.3">
      <c r="B7" s="62"/>
      <c r="C7" s="63"/>
      <c r="D7" s="63"/>
      <c r="E7" s="63"/>
      <c r="F7" s="64"/>
    </row>
    <row r="9" spans="2:6" ht="15.6" x14ac:dyDescent="0.3">
      <c r="B9" s="15" t="s">
        <v>39</v>
      </c>
    </row>
    <row r="10" spans="2:6" ht="15" customHeight="1" x14ac:dyDescent="0.3">
      <c r="B10" s="59" t="s">
        <v>40</v>
      </c>
      <c r="C10" s="60"/>
      <c r="D10" s="60"/>
      <c r="E10" s="60"/>
      <c r="F10" s="61"/>
    </row>
    <row r="11" spans="2:6" ht="14.4" x14ac:dyDescent="0.3">
      <c r="B11" s="62"/>
      <c r="C11" s="63"/>
      <c r="D11" s="63"/>
      <c r="E11" s="63"/>
      <c r="F11" s="64"/>
    </row>
    <row r="13" spans="2:6" ht="15.6" x14ac:dyDescent="0.3">
      <c r="B13" s="15" t="s">
        <v>41</v>
      </c>
    </row>
    <row r="14" spans="2:6" ht="21.75" customHeight="1" x14ac:dyDescent="0.3">
      <c r="B14" s="16" t="s">
        <v>42</v>
      </c>
      <c r="C14" s="65" t="s">
        <v>43</v>
      </c>
      <c r="D14" s="56"/>
      <c r="E14" s="56"/>
      <c r="F14" s="57"/>
    </row>
    <row r="15" spans="2:6" ht="14.4" x14ac:dyDescent="0.3">
      <c r="B15" s="50" t="s">
        <v>44</v>
      </c>
      <c r="C15" s="55"/>
      <c r="D15" s="56"/>
      <c r="E15" s="56"/>
      <c r="F15" s="57"/>
    </row>
    <row r="16" spans="2:6" ht="14.4" x14ac:dyDescent="0.3">
      <c r="B16" s="51" t="s">
        <v>45</v>
      </c>
      <c r="C16" s="66"/>
      <c r="D16" s="56"/>
      <c r="E16" s="56"/>
      <c r="F16" s="57"/>
    </row>
    <row r="17" spans="2:6" ht="14.4" x14ac:dyDescent="0.3">
      <c r="B17" s="50" t="s">
        <v>46</v>
      </c>
      <c r="C17" s="55"/>
      <c r="D17" s="56"/>
      <c r="E17" s="56"/>
      <c r="F17" s="57"/>
    </row>
    <row r="18" spans="2:6" ht="14.4" x14ac:dyDescent="0.3">
      <c r="B18" s="51" t="s">
        <v>47</v>
      </c>
      <c r="C18" s="66"/>
      <c r="D18" s="56"/>
      <c r="E18" s="56"/>
      <c r="F18" s="57"/>
    </row>
    <row r="19" spans="2:6" ht="14.4" x14ac:dyDescent="0.3">
      <c r="B19" s="50" t="s">
        <v>48</v>
      </c>
      <c r="C19" s="55"/>
      <c r="D19" s="56"/>
      <c r="E19" s="56"/>
      <c r="F19" s="57"/>
    </row>
    <row r="21" spans="2:6" ht="15.75" customHeight="1" x14ac:dyDescent="0.3">
      <c r="B21" s="15" t="s">
        <v>49</v>
      </c>
    </row>
    <row r="22" spans="2:6" ht="15.75" customHeight="1" x14ac:dyDescent="0.3">
      <c r="B22" s="5" t="s">
        <v>50</v>
      </c>
      <c r="C22" s="19">
        <v>2026</v>
      </c>
    </row>
    <row r="23" spans="2:6" ht="15.75" customHeight="1" x14ac:dyDescent="0.3">
      <c r="B23" s="5" t="s">
        <v>51</v>
      </c>
      <c r="C23" s="20">
        <f>C22+2</f>
        <v>2028</v>
      </c>
    </row>
    <row r="24" spans="2:6" ht="15.75" customHeight="1" x14ac:dyDescent="0.3"/>
    <row r="25" spans="2:6" ht="15.75" customHeight="1" x14ac:dyDescent="0.3"/>
    <row r="26" spans="2:6" ht="15.75" customHeight="1" x14ac:dyDescent="0.3">
      <c r="B26" s="58" t="str">
        <f>IF(Accueil!$C$16="Public","Objectifs financiers - Non applicable (secteur public)","Objectifs financiers (chiffre d'affaires)")</f>
        <v>Objectifs financiers - Non applicable (secteur public)</v>
      </c>
      <c r="C26" s="53"/>
      <c r="D26" s="53"/>
      <c r="E26" s="53"/>
      <c r="F26" s="53"/>
    </row>
    <row r="27" spans="2:6" ht="21.75" customHeight="1" x14ac:dyDescent="0.3">
      <c r="B27" s="16" t="s">
        <v>52</v>
      </c>
      <c r="C27" s="16" t="s">
        <v>53</v>
      </c>
      <c r="D27" s="16" t="s">
        <v>54</v>
      </c>
      <c r="E27" s="16" t="s">
        <v>55</v>
      </c>
    </row>
    <row r="28" spans="2:6" ht="15.75" customHeight="1" x14ac:dyDescent="0.3">
      <c r="B28" s="21">
        <f>IF(C22="","",C22+0)</f>
        <v>2026</v>
      </c>
      <c r="C28" s="22">
        <v>0</v>
      </c>
      <c r="D28" s="22">
        <v>0</v>
      </c>
      <c r="E28" s="23">
        <f t="shared" ref="E28:E30" si="0">D28-C28</f>
        <v>0</v>
      </c>
    </row>
    <row r="29" spans="2:6" ht="15.75" customHeight="1" x14ac:dyDescent="0.3">
      <c r="B29" s="24">
        <f>IF(C22="","",C22+1)</f>
        <v>2027</v>
      </c>
      <c r="C29" s="25">
        <v>0</v>
      </c>
      <c r="D29" s="25">
        <v>0</v>
      </c>
      <c r="E29" s="26">
        <f t="shared" si="0"/>
        <v>0</v>
      </c>
    </row>
    <row r="30" spans="2:6" ht="15.75" customHeight="1" x14ac:dyDescent="0.3">
      <c r="B30" s="21">
        <f>IF(C22="","",C22+2)</f>
        <v>2028</v>
      </c>
      <c r="C30" s="22">
        <v>0</v>
      </c>
      <c r="D30" s="22">
        <v>0</v>
      </c>
      <c r="E30" s="23">
        <f t="shared" si="0"/>
        <v>0</v>
      </c>
    </row>
    <row r="31" spans="2:6" ht="15.75" customHeight="1" x14ac:dyDescent="0.3"/>
    <row r="32" spans="2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XNcdvEdN5xdU78q6q4vjR1wMjtq0f5gjl8aK+D1LNGTbfBPoOYb9gRQkMhUFfn689NIjNwpQgutKflZw2+3QOA==" saltValue="fkP6g/1VGAclG9iFm9KEZQ==" spinCount="100000" sheet="1" objects="1" scenarios="1"/>
  <protectedRanges>
    <protectedRange sqref="C22" name="Plage4"/>
    <protectedRange sqref="B15:F19" name="Plage2"/>
    <protectedRange sqref="B10:F11" name="Plage1"/>
    <protectedRange sqref="B6:F7" name="Plage3"/>
  </protectedRanges>
  <mergeCells count="9">
    <mergeCell ref="C19:F19"/>
    <mergeCell ref="B26:F26"/>
    <mergeCell ref="B6:F7"/>
    <mergeCell ref="B10:F11"/>
    <mergeCell ref="C14:F14"/>
    <mergeCell ref="C15:F15"/>
    <mergeCell ref="C16:F16"/>
    <mergeCell ref="C17:F17"/>
    <mergeCell ref="C18:F18"/>
  </mergeCells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B2:D1000"/>
  <sheetViews>
    <sheetView showGridLines="0" workbookViewId="0">
      <selection activeCell="C6" sqref="C6:D11"/>
    </sheetView>
  </sheetViews>
  <sheetFormatPr baseColWidth="10" defaultColWidth="14.44140625" defaultRowHeight="15" customHeight="1" x14ac:dyDescent="0.3"/>
  <cols>
    <col min="1" max="1" width="2" customWidth="1"/>
    <col min="2" max="2" width="6" customWidth="1"/>
    <col min="3" max="3" width="32" customWidth="1"/>
    <col min="4" max="4" width="55" customWidth="1"/>
    <col min="5" max="5" width="4" customWidth="1"/>
    <col min="6" max="26" width="8.6640625" customWidth="1"/>
  </cols>
  <sheetData>
    <row r="2" spans="2:4" ht="22.8" x14ac:dyDescent="0.4">
      <c r="B2" s="14" t="s">
        <v>56</v>
      </c>
    </row>
    <row r="3" spans="2:4" ht="14.4" x14ac:dyDescent="0.3">
      <c r="B3" s="3" t="s">
        <v>57</v>
      </c>
    </row>
    <row r="5" spans="2:4" ht="24" customHeight="1" x14ac:dyDescent="0.3">
      <c r="B5" s="16" t="s">
        <v>58</v>
      </c>
      <c r="C5" s="16" t="s">
        <v>59</v>
      </c>
      <c r="D5" s="16" t="s">
        <v>43</v>
      </c>
    </row>
    <row r="6" spans="2:4" ht="14.4" x14ac:dyDescent="0.3">
      <c r="B6" s="27">
        <f t="shared" ref="B6:B11" si="0">ROW()-5</f>
        <v>1</v>
      </c>
      <c r="C6" s="50" t="s">
        <v>60</v>
      </c>
      <c r="D6" s="50" t="s">
        <v>61</v>
      </c>
    </row>
    <row r="7" spans="2:4" ht="14.4" x14ac:dyDescent="0.3">
      <c r="B7" s="28">
        <f t="shared" si="0"/>
        <v>2</v>
      </c>
      <c r="C7" s="51"/>
      <c r="D7" s="51"/>
    </row>
    <row r="8" spans="2:4" ht="14.4" x14ac:dyDescent="0.3">
      <c r="B8" s="27">
        <f t="shared" si="0"/>
        <v>3</v>
      </c>
      <c r="C8" s="50"/>
      <c r="D8" s="50"/>
    </row>
    <row r="9" spans="2:4" ht="14.4" x14ac:dyDescent="0.3">
      <c r="B9" s="28">
        <f t="shared" si="0"/>
        <v>4</v>
      </c>
      <c r="C9" s="51"/>
      <c r="D9" s="51"/>
    </row>
    <row r="10" spans="2:4" ht="14.4" x14ac:dyDescent="0.3">
      <c r="B10" s="27">
        <f t="shared" si="0"/>
        <v>5</v>
      </c>
      <c r="C10" s="50"/>
      <c r="D10" s="50"/>
    </row>
    <row r="11" spans="2:4" ht="14.4" x14ac:dyDescent="0.3">
      <c r="B11" s="28">
        <f t="shared" si="0"/>
        <v>6</v>
      </c>
      <c r="C11" s="51"/>
      <c r="D11" s="5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cZU/XRE8KjdvXH/Rth71nzGhDRIFaWsPvNVFUriaEL3vdeJje45yoeIPxhg1PtYfVdCsS5z18BzdeAcUxcF7Yw==" saltValue="GEHZLW1sCckZ0MkcEe/V9Q==" spinCount="100000" sheet="1" objects="1" scenarios="1"/>
  <protectedRanges>
    <protectedRange sqref="C6:D11" name="Plage1"/>
  </protectedRange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B2:G1000"/>
  <sheetViews>
    <sheetView showGridLines="0" tabSelected="1" workbookViewId="0">
      <selection activeCell="C6" sqref="C6:G11"/>
    </sheetView>
  </sheetViews>
  <sheetFormatPr baseColWidth="10" defaultColWidth="14.44140625" defaultRowHeight="15" customHeight="1" x14ac:dyDescent="0.3"/>
  <cols>
    <col min="1" max="1" width="2" customWidth="1"/>
    <col min="2" max="2" width="6" customWidth="1"/>
    <col min="3" max="3" width="30" customWidth="1"/>
    <col min="4" max="4" width="22" customWidth="1"/>
    <col min="5" max="5" width="26" customWidth="1"/>
    <col min="6" max="7" width="14" customWidth="1"/>
    <col min="8" max="26" width="8.6640625" customWidth="1"/>
  </cols>
  <sheetData>
    <row r="2" spans="2:7" ht="22.8" x14ac:dyDescent="0.4">
      <c r="B2" s="14" t="s">
        <v>62</v>
      </c>
    </row>
    <row r="3" spans="2:7" ht="14.4" x14ac:dyDescent="0.3">
      <c r="B3" s="3" t="s">
        <v>63</v>
      </c>
    </row>
    <row r="5" spans="2:7" ht="30" customHeight="1" x14ac:dyDescent="0.3">
      <c r="B5" s="16" t="s">
        <v>58</v>
      </c>
      <c r="C5" s="16" t="s">
        <v>64</v>
      </c>
      <c r="D5" s="16" t="s">
        <v>65</v>
      </c>
      <c r="E5" s="16" t="s">
        <v>66</v>
      </c>
      <c r="F5" s="16" t="s">
        <v>67</v>
      </c>
      <c r="G5" s="16" t="s">
        <v>68</v>
      </c>
    </row>
    <row r="6" spans="2:7" ht="14.4" x14ac:dyDescent="0.3">
      <c r="B6" s="27">
        <f t="shared" ref="B6:B11" si="0">ROW()-5</f>
        <v>1</v>
      </c>
      <c r="C6" s="50" t="s">
        <v>111</v>
      </c>
      <c r="D6" s="50" t="s">
        <v>60</v>
      </c>
      <c r="E6" s="50"/>
      <c r="F6" s="50"/>
      <c r="G6" s="50"/>
    </row>
    <row r="7" spans="2:7" ht="14.4" x14ac:dyDescent="0.3">
      <c r="B7" s="28">
        <f t="shared" si="0"/>
        <v>2</v>
      </c>
      <c r="C7" s="51"/>
      <c r="D7" s="51"/>
      <c r="E7" s="51"/>
      <c r="F7" s="51"/>
      <c r="G7" s="51"/>
    </row>
    <row r="8" spans="2:7" ht="14.4" x14ac:dyDescent="0.3">
      <c r="B8" s="27">
        <f t="shared" si="0"/>
        <v>3</v>
      </c>
      <c r="C8" s="50"/>
      <c r="D8" s="50"/>
      <c r="E8" s="50"/>
      <c r="F8" s="50"/>
      <c r="G8" s="50"/>
    </row>
    <row r="9" spans="2:7" ht="14.4" x14ac:dyDescent="0.3">
      <c r="B9" s="28">
        <f t="shared" si="0"/>
        <v>4</v>
      </c>
      <c r="C9" s="51"/>
      <c r="D9" s="51"/>
      <c r="E9" s="51"/>
      <c r="F9" s="51"/>
      <c r="G9" s="51"/>
    </row>
    <row r="10" spans="2:7" ht="14.4" x14ac:dyDescent="0.3">
      <c r="B10" s="27">
        <f t="shared" si="0"/>
        <v>5</v>
      </c>
      <c r="C10" s="50"/>
      <c r="D10" s="50"/>
      <c r="E10" s="50"/>
      <c r="F10" s="50"/>
      <c r="G10" s="50"/>
    </row>
    <row r="11" spans="2:7" ht="14.4" x14ac:dyDescent="0.3">
      <c r="B11" s="28">
        <f t="shared" si="0"/>
        <v>6</v>
      </c>
      <c r="C11" s="51"/>
      <c r="D11" s="51"/>
      <c r="E11" s="51"/>
      <c r="F11" s="51"/>
      <c r="G11" s="5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qHaJ24cxCk2ISsldYZt+DR2lPzJdYMl+GVkmLBF8AHchq8OreDdUwKojznfctSDsxq6zQ+mZAijA0NG58e5QNQ==" saltValue="+zMIw60Xt+l5RwMl/wDXQQ==" spinCount="100000" sheet="1" objects="1" scenarios="1"/>
  <protectedRanges>
    <protectedRange sqref="C6:G11" name="Plage1"/>
  </protectedRanges>
  <pageMargins left="0.75" right="0.75" top="1" bottom="1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0000000}">
          <x14:formula1>
            <xm:f>'Orientations stratégiques'!$C$6:$C$11</xm:f>
          </x14:formula1>
          <xm:sqref>D6:D11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B2:K1000"/>
  <sheetViews>
    <sheetView showGridLines="0" workbookViewId="0">
      <pane xSplit="2" ySplit="5" topLeftCell="C14" activePane="bottomRight" state="frozen"/>
      <selection pane="topRight" activeCell="C1" sqref="C1"/>
      <selection pane="bottomLeft" activeCell="A6" sqref="A6"/>
      <selection pane="bottomRight" activeCell="L18" sqref="L18"/>
    </sheetView>
  </sheetViews>
  <sheetFormatPr baseColWidth="10" defaultColWidth="14.44140625" defaultRowHeight="15" customHeight="1" x14ac:dyDescent="0.3"/>
  <cols>
    <col min="1" max="1" width="2" customWidth="1"/>
    <col min="2" max="2" width="5" customWidth="1"/>
    <col min="3" max="3" width="22" customWidth="1"/>
    <col min="4" max="4" width="59.44140625" customWidth="1"/>
    <col min="5" max="5" width="12" customWidth="1"/>
    <col min="6" max="6" width="11" customWidth="1"/>
    <col min="7" max="7" width="28" customWidth="1"/>
    <col min="8" max="8" width="16" customWidth="1"/>
    <col min="9" max="9" width="13" customWidth="1"/>
    <col min="10" max="10" width="12" customWidth="1"/>
    <col min="11" max="11" width="15" customWidth="1"/>
    <col min="12" max="26" width="8.6640625" customWidth="1"/>
  </cols>
  <sheetData>
    <row r="2" spans="2:11" ht="22.8" x14ac:dyDescent="0.4">
      <c r="B2" s="14" t="s">
        <v>69</v>
      </c>
    </row>
    <row r="3" spans="2:11" ht="14.4" x14ac:dyDescent="0.3">
      <c r="B3" s="3" t="s">
        <v>70</v>
      </c>
    </row>
    <row r="5" spans="2:11" ht="36" customHeight="1" x14ac:dyDescent="0.3">
      <c r="B5" s="16" t="s">
        <v>58</v>
      </c>
      <c r="C5" s="16" t="s">
        <v>59</v>
      </c>
      <c r="D5" s="16" t="s">
        <v>71</v>
      </c>
      <c r="E5" s="16" t="s">
        <v>72</v>
      </c>
      <c r="F5" s="16" t="s">
        <v>73</v>
      </c>
      <c r="G5" s="16" t="s">
        <v>74</v>
      </c>
      <c r="H5" s="16" t="s">
        <v>75</v>
      </c>
      <c r="I5" s="16" t="s">
        <v>68</v>
      </c>
      <c r="J5" s="16" t="s">
        <v>76</v>
      </c>
      <c r="K5" s="16" t="s">
        <v>77</v>
      </c>
    </row>
    <row r="6" spans="2:11" ht="14.4" x14ac:dyDescent="0.3">
      <c r="B6" s="27">
        <f t="shared" ref="B6:B29" si="0">ROW()-5</f>
        <v>1</v>
      </c>
      <c r="C6" s="17" t="s">
        <v>60</v>
      </c>
      <c r="D6" s="17" t="s">
        <v>78</v>
      </c>
      <c r="E6" s="17" t="s">
        <v>79</v>
      </c>
      <c r="F6" s="20">
        <f>IF(E6="","",IF(E6="Année 1",'Identité stratégique'!$C$22,IF(E6="Année 2",'Identité stratégique'!$C$22+1,IF(E6="Année 3",'Identité stratégique'!$C$22+2,""))))</f>
        <v>2026</v>
      </c>
      <c r="G6" s="17" t="s">
        <v>80</v>
      </c>
      <c r="H6" s="17" t="s">
        <v>81</v>
      </c>
      <c r="I6" s="29" t="s">
        <v>82</v>
      </c>
      <c r="J6" s="30">
        <f>IF(D6="","",IFERROR(LOOKUP(2,1/('Suivi mensuel'!$E6:$P6&lt;&gt;""),'Suivi mensuel'!$E6:$P6),0))</f>
        <v>0.2</v>
      </c>
      <c r="K6" s="31" t="str">
        <f t="shared" ref="K6:K29" si="1">IF(D6="","",IF(J6&gt;=1,"Terminé",IF(J6&gt;=0.7,"En bonne voie",IF(J6&gt;=0.4,"À surveiller","En retard"))))</f>
        <v>En retard</v>
      </c>
    </row>
    <row r="7" spans="2:11" ht="14.4" x14ac:dyDescent="0.3">
      <c r="B7" s="28">
        <f t="shared" si="0"/>
        <v>2</v>
      </c>
      <c r="C7" s="18"/>
      <c r="D7" s="18"/>
      <c r="E7" s="18"/>
      <c r="F7" s="32" t="str">
        <f>IF(E7="","",IF(E7="Année 1",'Identité stratégique'!$C$22,IF(E7="Année 2",'Identité stratégique'!$C$22+1,IF(E7="Année 3",'Identité stratégique'!$C$22+2,""))))</f>
        <v/>
      </c>
      <c r="G7" s="18"/>
      <c r="H7" s="18"/>
      <c r="I7" s="33"/>
      <c r="J7" s="34" t="str">
        <f>IF(D7="","",IFERROR(LOOKUP(2,1/('Suivi mensuel'!$E7:$P7&lt;&gt;""),'Suivi mensuel'!$E7:$P7),0))</f>
        <v/>
      </c>
      <c r="K7" s="35" t="str">
        <f t="shared" si="1"/>
        <v/>
      </c>
    </row>
    <row r="8" spans="2:11" ht="14.4" x14ac:dyDescent="0.3">
      <c r="B8" s="27">
        <f t="shared" si="0"/>
        <v>3</v>
      </c>
      <c r="C8" s="17"/>
      <c r="D8" s="17"/>
      <c r="E8" s="17"/>
      <c r="F8" s="20" t="str">
        <f>IF(E8="","",IF(E8="Année 1",'Identité stratégique'!$C$22,IF(E8="Année 2",'Identité stratégique'!$C$22+1,IF(E8="Année 3",'Identité stratégique'!$C$22+2,""))))</f>
        <v/>
      </c>
      <c r="G8" s="17"/>
      <c r="H8" s="17"/>
      <c r="I8" s="29"/>
      <c r="J8" s="30" t="str">
        <f>IF(D8="","",IFERROR(LOOKUP(2,1/('Suivi mensuel'!$E8:$P8&lt;&gt;""),'Suivi mensuel'!$E8:$P8),0))</f>
        <v/>
      </c>
      <c r="K8" s="31" t="str">
        <f t="shared" si="1"/>
        <v/>
      </c>
    </row>
    <row r="9" spans="2:11" ht="14.4" x14ac:dyDescent="0.3">
      <c r="B9" s="28">
        <f t="shared" si="0"/>
        <v>4</v>
      </c>
      <c r="C9" s="18"/>
      <c r="D9" s="18"/>
      <c r="E9" s="18"/>
      <c r="F9" s="32" t="str">
        <f>IF(E9="","",IF(E9="Année 1",'Identité stratégique'!$C$22,IF(E9="Année 2",'Identité stratégique'!$C$22+1,IF(E9="Année 3",'Identité stratégique'!$C$22+2,""))))</f>
        <v/>
      </c>
      <c r="G9" s="18"/>
      <c r="H9" s="18"/>
      <c r="I9" s="33"/>
      <c r="J9" s="34" t="str">
        <f>IF(D9="","",IFERROR(LOOKUP(2,1/('Suivi mensuel'!$E9:$P9&lt;&gt;""),'Suivi mensuel'!$E9:$P9),0))</f>
        <v/>
      </c>
      <c r="K9" s="35" t="str">
        <f t="shared" si="1"/>
        <v/>
      </c>
    </row>
    <row r="10" spans="2:11" ht="14.4" x14ac:dyDescent="0.3">
      <c r="B10" s="27">
        <f t="shared" si="0"/>
        <v>5</v>
      </c>
      <c r="C10" s="17"/>
      <c r="D10" s="17"/>
      <c r="E10" s="17"/>
      <c r="F10" s="20" t="str">
        <f>IF(E10="","",IF(E10="Année 1",'Identité stratégique'!$C$22,IF(E10="Année 2",'Identité stratégique'!$C$22+1,IF(E10="Année 3",'Identité stratégique'!$C$22+2,""))))</f>
        <v/>
      </c>
      <c r="G10" s="17"/>
      <c r="H10" s="17"/>
      <c r="I10" s="29"/>
      <c r="J10" s="30" t="str">
        <f>IF(D10="","",IFERROR(LOOKUP(2,1/('Suivi mensuel'!$E10:$P10&lt;&gt;""),'Suivi mensuel'!$E10:$P10),0))</f>
        <v/>
      </c>
      <c r="K10" s="31" t="str">
        <f t="shared" si="1"/>
        <v/>
      </c>
    </row>
    <row r="11" spans="2:11" ht="14.4" x14ac:dyDescent="0.3">
      <c r="B11" s="28">
        <f t="shared" si="0"/>
        <v>6</v>
      </c>
      <c r="C11" s="18"/>
      <c r="D11" s="18"/>
      <c r="E11" s="18"/>
      <c r="F11" s="32" t="str">
        <f>IF(E11="","",IF(E11="Année 1",'Identité stratégique'!$C$22,IF(E11="Année 2",'Identité stratégique'!$C$22+1,IF(E11="Année 3",'Identité stratégique'!$C$22+2,""))))</f>
        <v/>
      </c>
      <c r="G11" s="18"/>
      <c r="H11" s="18"/>
      <c r="I11" s="33"/>
      <c r="J11" s="34" t="str">
        <f>IF(D11="","",IFERROR(LOOKUP(2,1/('Suivi mensuel'!$E11:$P11&lt;&gt;""),'Suivi mensuel'!$E11:$P11),0))</f>
        <v/>
      </c>
      <c r="K11" s="35" t="str">
        <f t="shared" si="1"/>
        <v/>
      </c>
    </row>
    <row r="12" spans="2:11" ht="14.4" x14ac:dyDescent="0.3">
      <c r="B12" s="27">
        <f t="shared" si="0"/>
        <v>7</v>
      </c>
      <c r="C12" s="17"/>
      <c r="D12" s="17"/>
      <c r="E12" s="17"/>
      <c r="F12" s="20" t="str">
        <f>IF(E12="","",IF(E12="Année 1",'Identité stratégique'!$C$22,IF(E12="Année 2",'Identité stratégique'!$C$22+1,IF(E12="Année 3",'Identité stratégique'!$C$22+2,""))))</f>
        <v/>
      </c>
      <c r="G12" s="17"/>
      <c r="H12" s="17"/>
      <c r="I12" s="29"/>
      <c r="J12" s="30" t="str">
        <f>IF(D12="","",IFERROR(LOOKUP(2,1/('Suivi mensuel'!$E12:$P12&lt;&gt;""),'Suivi mensuel'!$E12:$P12),0))</f>
        <v/>
      </c>
      <c r="K12" s="31" t="str">
        <f t="shared" si="1"/>
        <v/>
      </c>
    </row>
    <row r="13" spans="2:11" ht="14.4" x14ac:dyDescent="0.3">
      <c r="B13" s="28">
        <f t="shared" si="0"/>
        <v>8</v>
      </c>
      <c r="C13" s="18"/>
      <c r="D13" s="18"/>
      <c r="E13" s="18"/>
      <c r="F13" s="32" t="str">
        <f>IF(E13="","",IF(E13="Année 1",'Identité stratégique'!$C$22,IF(E13="Année 2",'Identité stratégique'!$C$22+1,IF(E13="Année 3",'Identité stratégique'!$C$22+2,""))))</f>
        <v/>
      </c>
      <c r="G13" s="18"/>
      <c r="H13" s="18"/>
      <c r="I13" s="33"/>
      <c r="J13" s="34" t="str">
        <f>IF(D13="","",IFERROR(LOOKUP(2,1/('Suivi mensuel'!$E13:$P13&lt;&gt;""),'Suivi mensuel'!$E13:$P13),0))</f>
        <v/>
      </c>
      <c r="K13" s="35" t="str">
        <f t="shared" si="1"/>
        <v/>
      </c>
    </row>
    <row r="14" spans="2:11" ht="14.4" x14ac:dyDescent="0.3">
      <c r="B14" s="27">
        <f t="shared" si="0"/>
        <v>9</v>
      </c>
      <c r="C14" s="17"/>
      <c r="D14" s="17"/>
      <c r="E14" s="17"/>
      <c r="F14" s="20" t="str">
        <f>IF(E14="","",IF(E14="Année 1",'Identité stratégique'!$C$22,IF(E14="Année 2",'Identité stratégique'!$C$22+1,IF(E14="Année 3",'Identité stratégique'!$C$22+2,""))))</f>
        <v/>
      </c>
      <c r="G14" s="17"/>
      <c r="H14" s="17"/>
      <c r="I14" s="29"/>
      <c r="J14" s="30" t="str">
        <f>IF(D14="","",IFERROR(LOOKUP(2,1/('Suivi mensuel'!$E14:$P14&lt;&gt;""),'Suivi mensuel'!$E14:$P14),0))</f>
        <v/>
      </c>
      <c r="K14" s="31" t="str">
        <f t="shared" si="1"/>
        <v/>
      </c>
    </row>
    <row r="15" spans="2:11" ht="14.4" x14ac:dyDescent="0.3">
      <c r="B15" s="28">
        <f t="shared" si="0"/>
        <v>10</v>
      </c>
      <c r="C15" s="18"/>
      <c r="D15" s="18"/>
      <c r="E15" s="18"/>
      <c r="F15" s="32" t="str">
        <f>IF(E15="","",IF(E15="Année 1",'Identité stratégique'!$C$22,IF(E15="Année 2",'Identité stratégique'!$C$22+1,IF(E15="Année 3",'Identité stratégique'!$C$22+2,""))))</f>
        <v/>
      </c>
      <c r="G15" s="18"/>
      <c r="H15" s="18"/>
      <c r="I15" s="33"/>
      <c r="J15" s="34" t="str">
        <f>IF(D15="","",IFERROR(LOOKUP(2,1/('Suivi mensuel'!$E15:$P15&lt;&gt;""),'Suivi mensuel'!$E15:$P15),0))</f>
        <v/>
      </c>
      <c r="K15" s="35" t="str">
        <f t="shared" si="1"/>
        <v/>
      </c>
    </row>
    <row r="16" spans="2:11" ht="14.4" x14ac:dyDescent="0.3">
      <c r="B16" s="27">
        <f t="shared" si="0"/>
        <v>11</v>
      </c>
      <c r="C16" s="17"/>
      <c r="D16" s="17"/>
      <c r="E16" s="17"/>
      <c r="F16" s="20" t="str">
        <f>IF(E16="","",IF(E16="Année 1",'Identité stratégique'!$C$22,IF(E16="Année 2",'Identité stratégique'!$C$22+1,IF(E16="Année 3",'Identité stratégique'!$C$22+2,""))))</f>
        <v/>
      </c>
      <c r="G16" s="17"/>
      <c r="H16" s="17"/>
      <c r="I16" s="29"/>
      <c r="J16" s="30" t="str">
        <f>IF(D16="","",IFERROR(LOOKUP(2,1/('Suivi mensuel'!$E16:$P16&lt;&gt;""),'Suivi mensuel'!$E16:$P16),0))</f>
        <v/>
      </c>
      <c r="K16" s="31" t="str">
        <f t="shared" si="1"/>
        <v/>
      </c>
    </row>
    <row r="17" spans="2:11" ht="14.4" x14ac:dyDescent="0.3">
      <c r="B17" s="28">
        <f t="shared" si="0"/>
        <v>12</v>
      </c>
      <c r="C17" s="18"/>
      <c r="D17" s="18"/>
      <c r="E17" s="18"/>
      <c r="F17" s="32" t="str">
        <f>IF(E17="","",IF(E17="Année 1",'Identité stratégique'!$C$22,IF(E17="Année 2",'Identité stratégique'!$C$22+1,IF(E17="Année 3",'Identité stratégique'!$C$22+2,""))))</f>
        <v/>
      </c>
      <c r="G17" s="18"/>
      <c r="H17" s="18"/>
      <c r="I17" s="33"/>
      <c r="J17" s="34" t="str">
        <f>IF(D17="","",IFERROR(LOOKUP(2,1/('Suivi mensuel'!$E17:$P17&lt;&gt;""),'Suivi mensuel'!$E17:$P17),0))</f>
        <v/>
      </c>
      <c r="K17" s="35" t="str">
        <f t="shared" si="1"/>
        <v/>
      </c>
    </row>
    <row r="18" spans="2:11" ht="14.4" x14ac:dyDescent="0.3">
      <c r="B18" s="27">
        <f t="shared" si="0"/>
        <v>13</v>
      </c>
      <c r="C18" s="17"/>
      <c r="D18" s="17"/>
      <c r="E18" s="17"/>
      <c r="F18" s="20" t="str">
        <f>IF(E18="","",IF(E18="Année 1",'Identité stratégique'!$C$22,IF(E18="Année 2",'Identité stratégique'!$C$22+1,IF(E18="Année 3",'Identité stratégique'!$C$22+2,""))))</f>
        <v/>
      </c>
      <c r="G18" s="17"/>
      <c r="H18" s="17"/>
      <c r="I18" s="29"/>
      <c r="J18" s="30" t="str">
        <f>IF(D18="","",IFERROR(LOOKUP(2,1/('Suivi mensuel'!$E18:$P18&lt;&gt;""),'Suivi mensuel'!$E18:$P18),0))</f>
        <v/>
      </c>
      <c r="K18" s="31" t="str">
        <f t="shared" si="1"/>
        <v/>
      </c>
    </row>
    <row r="19" spans="2:11" ht="14.4" x14ac:dyDescent="0.3">
      <c r="B19" s="28">
        <f t="shared" si="0"/>
        <v>14</v>
      </c>
      <c r="C19" s="18"/>
      <c r="D19" s="18"/>
      <c r="E19" s="18"/>
      <c r="F19" s="32" t="str">
        <f>IF(E19="","",IF(E19="Année 1",'Identité stratégique'!$C$22,IF(E19="Année 2",'Identité stratégique'!$C$22+1,IF(E19="Année 3",'Identité stratégique'!$C$22+2,""))))</f>
        <v/>
      </c>
      <c r="G19" s="18"/>
      <c r="H19" s="18"/>
      <c r="I19" s="33"/>
      <c r="J19" s="34" t="str">
        <f>IF(D19="","",IFERROR(LOOKUP(2,1/('Suivi mensuel'!$E19:$P19&lt;&gt;""),'Suivi mensuel'!$E19:$P19),0))</f>
        <v/>
      </c>
      <c r="K19" s="35" t="str">
        <f t="shared" si="1"/>
        <v/>
      </c>
    </row>
    <row r="20" spans="2:11" ht="14.4" x14ac:dyDescent="0.3">
      <c r="B20" s="27">
        <f t="shared" si="0"/>
        <v>15</v>
      </c>
      <c r="C20" s="17"/>
      <c r="D20" s="17"/>
      <c r="E20" s="17"/>
      <c r="F20" s="20" t="str">
        <f>IF(E20="","",IF(E20="Année 1",'Identité stratégique'!$C$22,IF(E20="Année 2",'Identité stratégique'!$C$22+1,IF(E20="Année 3",'Identité stratégique'!$C$22+2,""))))</f>
        <v/>
      </c>
      <c r="G20" s="17"/>
      <c r="H20" s="17"/>
      <c r="I20" s="29"/>
      <c r="J20" s="30" t="str">
        <f>IF(D20="","",IFERROR(LOOKUP(2,1/('Suivi mensuel'!$E20:$P20&lt;&gt;""),'Suivi mensuel'!$E20:$P20),0))</f>
        <v/>
      </c>
      <c r="K20" s="31" t="str">
        <f t="shared" si="1"/>
        <v/>
      </c>
    </row>
    <row r="21" spans="2:11" ht="15.75" customHeight="1" x14ac:dyDescent="0.3">
      <c r="B21" s="28">
        <f t="shared" si="0"/>
        <v>16</v>
      </c>
      <c r="C21" s="18"/>
      <c r="D21" s="18"/>
      <c r="E21" s="18"/>
      <c r="F21" s="32" t="str">
        <f>IF(E21="","",IF(E21="Année 1",'Identité stratégique'!$C$22,IF(E21="Année 2",'Identité stratégique'!$C$22+1,IF(E21="Année 3",'Identité stratégique'!$C$22+2,""))))</f>
        <v/>
      </c>
      <c r="G21" s="18"/>
      <c r="H21" s="18"/>
      <c r="I21" s="33"/>
      <c r="J21" s="34" t="str">
        <f>IF(D21="","",IFERROR(LOOKUP(2,1/('Suivi mensuel'!$E21:$P21&lt;&gt;""),'Suivi mensuel'!$E21:$P21),0))</f>
        <v/>
      </c>
      <c r="K21" s="35" t="str">
        <f t="shared" si="1"/>
        <v/>
      </c>
    </row>
    <row r="22" spans="2:11" ht="15.75" customHeight="1" x14ac:dyDescent="0.3">
      <c r="B22" s="27">
        <f t="shared" si="0"/>
        <v>17</v>
      </c>
      <c r="C22" s="17"/>
      <c r="D22" s="17"/>
      <c r="E22" s="17"/>
      <c r="F22" s="20" t="str">
        <f>IF(E22="","",IF(E22="Année 1",'Identité stratégique'!$C$22,IF(E22="Année 2",'Identité stratégique'!$C$22+1,IF(E22="Année 3",'Identité stratégique'!$C$22+2,""))))</f>
        <v/>
      </c>
      <c r="G22" s="17"/>
      <c r="H22" s="17"/>
      <c r="I22" s="29"/>
      <c r="J22" s="30" t="str">
        <f>IF(D22="","",IFERROR(LOOKUP(2,1/('Suivi mensuel'!$E22:$P22&lt;&gt;""),'Suivi mensuel'!$E22:$P22),0))</f>
        <v/>
      </c>
      <c r="K22" s="31" t="str">
        <f t="shared" si="1"/>
        <v/>
      </c>
    </row>
    <row r="23" spans="2:11" ht="15.75" customHeight="1" x14ac:dyDescent="0.3">
      <c r="B23" s="28">
        <f t="shared" si="0"/>
        <v>18</v>
      </c>
      <c r="C23" s="18"/>
      <c r="D23" s="18"/>
      <c r="E23" s="18"/>
      <c r="F23" s="32" t="str">
        <f>IF(E23="","",IF(E23="Année 1",'Identité stratégique'!$C$22,IF(E23="Année 2",'Identité stratégique'!$C$22+1,IF(E23="Année 3",'Identité stratégique'!$C$22+2,""))))</f>
        <v/>
      </c>
      <c r="G23" s="18"/>
      <c r="H23" s="18"/>
      <c r="I23" s="33"/>
      <c r="J23" s="34" t="str">
        <f>IF(D23="","",IFERROR(LOOKUP(2,1/('Suivi mensuel'!$E23:$P23&lt;&gt;""),'Suivi mensuel'!$E23:$P23),0))</f>
        <v/>
      </c>
      <c r="K23" s="35" t="str">
        <f t="shared" si="1"/>
        <v/>
      </c>
    </row>
    <row r="24" spans="2:11" ht="15.75" customHeight="1" x14ac:dyDescent="0.3">
      <c r="B24" s="27">
        <f t="shared" si="0"/>
        <v>19</v>
      </c>
      <c r="C24" s="17"/>
      <c r="D24" s="17"/>
      <c r="E24" s="17"/>
      <c r="F24" s="20" t="str">
        <f>IF(E24="","",IF(E24="Année 1",'Identité stratégique'!$C$22,IF(E24="Année 2",'Identité stratégique'!$C$22+1,IF(E24="Année 3",'Identité stratégique'!$C$22+2,""))))</f>
        <v/>
      </c>
      <c r="G24" s="17"/>
      <c r="H24" s="17"/>
      <c r="I24" s="29"/>
      <c r="J24" s="30" t="str">
        <f>IF(D24="","",IFERROR(LOOKUP(2,1/('Suivi mensuel'!$E24:$P24&lt;&gt;""),'Suivi mensuel'!$E24:$P24),0))</f>
        <v/>
      </c>
      <c r="K24" s="31" t="str">
        <f t="shared" si="1"/>
        <v/>
      </c>
    </row>
    <row r="25" spans="2:11" ht="15.75" customHeight="1" x14ac:dyDescent="0.3">
      <c r="B25" s="28">
        <f t="shared" si="0"/>
        <v>20</v>
      </c>
      <c r="C25" s="18"/>
      <c r="D25" s="18"/>
      <c r="E25" s="18"/>
      <c r="F25" s="32" t="str">
        <f>IF(E25="","",IF(E25="Année 1",'Identité stratégique'!$C$22,IF(E25="Année 2",'Identité stratégique'!$C$22+1,IF(E25="Année 3",'Identité stratégique'!$C$22+2,""))))</f>
        <v/>
      </c>
      <c r="G25" s="18"/>
      <c r="H25" s="18"/>
      <c r="I25" s="33"/>
      <c r="J25" s="34" t="str">
        <f>IF(D25="","",IFERROR(LOOKUP(2,1/('Suivi mensuel'!$E25:$P25&lt;&gt;""),'Suivi mensuel'!$E25:$P25),0))</f>
        <v/>
      </c>
      <c r="K25" s="35" t="str">
        <f t="shared" si="1"/>
        <v/>
      </c>
    </row>
    <row r="26" spans="2:11" ht="15.75" customHeight="1" x14ac:dyDescent="0.3">
      <c r="B26" s="27">
        <f t="shared" si="0"/>
        <v>21</v>
      </c>
      <c r="C26" s="17"/>
      <c r="D26" s="17"/>
      <c r="E26" s="17"/>
      <c r="F26" s="20" t="str">
        <f>IF(E26="","",IF(E26="Année 1",'Identité stratégique'!$C$22,IF(E26="Année 2",'Identité stratégique'!$C$22+1,IF(E26="Année 3",'Identité stratégique'!$C$22+2,""))))</f>
        <v/>
      </c>
      <c r="G26" s="17"/>
      <c r="H26" s="17"/>
      <c r="I26" s="29"/>
      <c r="J26" s="30" t="str">
        <f>IF(D26="","",IFERROR(LOOKUP(2,1/('Suivi mensuel'!$E26:$P26&lt;&gt;""),'Suivi mensuel'!$E26:$P26),0))</f>
        <v/>
      </c>
      <c r="K26" s="31" t="str">
        <f t="shared" si="1"/>
        <v/>
      </c>
    </row>
    <row r="27" spans="2:11" ht="15.75" customHeight="1" x14ac:dyDescent="0.3">
      <c r="B27" s="28">
        <f t="shared" si="0"/>
        <v>22</v>
      </c>
      <c r="C27" s="18"/>
      <c r="D27" s="18"/>
      <c r="E27" s="18"/>
      <c r="F27" s="32" t="str">
        <f>IF(E27="","",IF(E27="Année 1",'Identité stratégique'!$C$22,IF(E27="Année 2",'Identité stratégique'!$C$22+1,IF(E27="Année 3",'Identité stratégique'!$C$22+2,""))))</f>
        <v/>
      </c>
      <c r="G27" s="18"/>
      <c r="H27" s="18"/>
      <c r="I27" s="33"/>
      <c r="J27" s="34" t="str">
        <f>IF(D27="","",IFERROR(LOOKUP(2,1/('Suivi mensuel'!$E27:$P27&lt;&gt;""),'Suivi mensuel'!$E27:$P27),0))</f>
        <v/>
      </c>
      <c r="K27" s="35" t="str">
        <f t="shared" si="1"/>
        <v/>
      </c>
    </row>
    <row r="28" spans="2:11" ht="15.75" customHeight="1" x14ac:dyDescent="0.3">
      <c r="B28" s="27">
        <f t="shared" si="0"/>
        <v>23</v>
      </c>
      <c r="C28" s="17"/>
      <c r="D28" s="17"/>
      <c r="E28" s="17"/>
      <c r="F28" s="20" t="str">
        <f>IF(E28="","",IF(E28="Année 1",'Identité stratégique'!$C$22,IF(E28="Année 2",'Identité stratégique'!$C$22+1,IF(E28="Année 3",'Identité stratégique'!$C$22+2,""))))</f>
        <v/>
      </c>
      <c r="G28" s="17"/>
      <c r="H28" s="17"/>
      <c r="I28" s="29"/>
      <c r="J28" s="30" t="str">
        <f>IF(D28="","",IFERROR(LOOKUP(2,1/('Suivi mensuel'!$E28:$P28&lt;&gt;""),'Suivi mensuel'!$E28:$P28),0))</f>
        <v/>
      </c>
      <c r="K28" s="31" t="str">
        <f t="shared" si="1"/>
        <v/>
      </c>
    </row>
    <row r="29" spans="2:11" ht="15.75" customHeight="1" x14ac:dyDescent="0.3">
      <c r="B29" s="28">
        <f t="shared" si="0"/>
        <v>24</v>
      </c>
      <c r="C29" s="18"/>
      <c r="D29" s="18"/>
      <c r="E29" s="18"/>
      <c r="F29" s="32" t="str">
        <f>IF(E29="","",IF(E29="Année 1",'Identité stratégique'!$C$22,IF(E29="Année 2",'Identité stratégique'!$C$22+1,IF(E29="Année 3",'Identité stratégique'!$C$22+2,""))))</f>
        <v/>
      </c>
      <c r="G29" s="18"/>
      <c r="H29" s="18"/>
      <c r="I29" s="33"/>
      <c r="J29" s="34" t="str">
        <f>IF(D29="","",IFERROR(LOOKUP(2,1/('Suivi mensuel'!$E29:$P29&lt;&gt;""),'Suivi mensuel'!$E29:$P29),0))</f>
        <v/>
      </c>
      <c r="K29" s="35" t="str">
        <f t="shared" si="1"/>
        <v/>
      </c>
    </row>
    <row r="30" spans="2:11" ht="15.75" customHeight="1" x14ac:dyDescent="0.3"/>
    <row r="31" spans="2:11" ht="15.75" customHeight="1" x14ac:dyDescent="0.3"/>
    <row r="32" spans="2:11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Vx0MVqKy0Yk72rsGj90kZPp+jmffUtdI/oqYHrWsUYUErsTWkaEtRowxKVTvABOVzAh+Wf7FkU/J2lGZDgBAtQ==" saltValue="OIPpvI/QXsWGMfZUZgcUFQ==" spinCount="100000" sheet="1" objects="1" scenarios="1"/>
  <protectedRanges>
    <protectedRange sqref="C6:I29" name="Plage1"/>
  </protectedRanges>
  <conditionalFormatting sqref="J6:J29">
    <cfRule type="colorScale" priority="1">
      <colorScale>
        <cfvo type="formula" val="0"/>
        <cfvo type="formula" val="0.5"/>
        <cfvo type="formula" val="1"/>
        <color rgb="FFF8696B"/>
        <color rgb="FFFFEB84"/>
        <color rgb="FF63BE7B"/>
      </colorScale>
    </cfRule>
  </conditionalFormatting>
  <conditionalFormatting sqref="K6:K29">
    <cfRule type="cellIs" dxfId="3" priority="2" operator="equal">
      <formula>"Terminé"</formula>
    </cfRule>
    <cfRule type="cellIs" dxfId="2" priority="3" operator="equal">
      <formula>"En bonne voie"</formula>
    </cfRule>
    <cfRule type="cellIs" dxfId="1" priority="4" operator="equal">
      <formula>"À surveiller"</formula>
    </cfRule>
    <cfRule type="cellIs" dxfId="0" priority="5" operator="equal">
      <formula>"En retard"</formula>
    </cfRule>
  </conditionalFormatting>
  <dataValidations count="1">
    <dataValidation type="list" allowBlank="1" sqref="E6:E29" xr:uid="{00000000-0002-0000-0400-000001000000}">
      <formula1>"Année 1,Année 2,Année 3"</formula1>
    </dataValidation>
  </dataValidations>
  <pageMargins left="0.75" right="0.75" top="1" bottom="1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400-000000000000}">
          <x14:formula1>
            <xm:f>'Orientations stratégiques'!$C$6:$C$11</xm:f>
          </x14:formula1>
          <xm:sqref>C6:C29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E75B6"/>
  </sheetPr>
  <dimension ref="B2:P1000"/>
  <sheetViews>
    <sheetView showGridLines="0" workbookViewId="0">
      <pane xSplit="4" ySplit="5" topLeftCell="E26" activePane="bottomRight" state="frozen"/>
      <selection pane="topRight" activeCell="E1" sqref="E1"/>
      <selection pane="bottomLeft" activeCell="A6" sqref="A6"/>
      <selection pane="bottomRight" activeCell="E6" sqref="E6:P30"/>
    </sheetView>
  </sheetViews>
  <sheetFormatPr baseColWidth="10" defaultColWidth="14.44140625" defaultRowHeight="15" customHeight="1" x14ac:dyDescent="0.3"/>
  <cols>
    <col min="1" max="1" width="2" customWidth="1"/>
    <col min="2" max="2" width="5" customWidth="1"/>
    <col min="3" max="3" width="20" customWidth="1"/>
    <col min="4" max="4" width="58.6640625" customWidth="1"/>
    <col min="5" max="16" width="9" customWidth="1"/>
    <col min="17" max="26" width="8.6640625" customWidth="1"/>
  </cols>
  <sheetData>
    <row r="2" spans="2:16" ht="22.8" x14ac:dyDescent="0.4">
      <c r="B2" s="14" t="s">
        <v>83</v>
      </c>
    </row>
    <row r="3" spans="2:16" ht="14.4" x14ac:dyDescent="0.3">
      <c r="B3" s="3" t="s">
        <v>84</v>
      </c>
    </row>
    <row r="5" spans="2:16" ht="21.75" customHeight="1" x14ac:dyDescent="0.3">
      <c r="B5" s="16" t="s">
        <v>58</v>
      </c>
      <c r="C5" s="16" t="s">
        <v>85</v>
      </c>
      <c r="D5" s="16" t="s">
        <v>71</v>
      </c>
      <c r="E5" s="16" t="s">
        <v>86</v>
      </c>
      <c r="F5" s="16" t="s">
        <v>87</v>
      </c>
      <c r="G5" s="16" t="s">
        <v>88</v>
      </c>
      <c r="H5" s="16" t="s">
        <v>89</v>
      </c>
      <c r="I5" s="16" t="s">
        <v>7</v>
      </c>
      <c r="J5" s="16" t="s">
        <v>90</v>
      </c>
      <c r="K5" s="16" t="s">
        <v>90</v>
      </c>
      <c r="L5" s="16" t="s">
        <v>91</v>
      </c>
      <c r="M5" s="16" t="s">
        <v>92</v>
      </c>
      <c r="N5" s="16" t="s">
        <v>93</v>
      </c>
      <c r="O5" s="16" t="s">
        <v>94</v>
      </c>
      <c r="P5" s="16" t="s">
        <v>95</v>
      </c>
    </row>
    <row r="6" spans="2:16" ht="14.4" x14ac:dyDescent="0.3">
      <c r="B6" s="36">
        <f>IF('Plan dactions'!D6="","",'Plan dactions'!B6)</f>
        <v>1</v>
      </c>
      <c r="C6" s="37" t="str">
        <f>IF('Plan dactions'!D6="","",'Plan dactions'!C6)</f>
        <v>Excellence opérationnelle</v>
      </c>
      <c r="D6" s="37" t="str">
        <f>IF('Plan dactions'!D6="","",'Plan dactions'!D6)</f>
        <v>Cartographier et simplifier le processus de traitement des commandes</v>
      </c>
      <c r="E6" s="38">
        <v>0.1</v>
      </c>
      <c r="F6" s="38">
        <v>0.15</v>
      </c>
      <c r="G6" s="38">
        <v>0.16</v>
      </c>
      <c r="H6" s="38">
        <v>0.2</v>
      </c>
      <c r="I6" s="38"/>
      <c r="J6" s="38"/>
      <c r="K6" s="38"/>
      <c r="L6" s="38"/>
      <c r="M6" s="38"/>
      <c r="N6" s="38"/>
      <c r="O6" s="38"/>
      <c r="P6" s="38"/>
    </row>
    <row r="7" spans="2:16" ht="14.4" x14ac:dyDescent="0.3">
      <c r="B7" s="39" t="str">
        <f>IF('Plan dactions'!D7="","",'Plan dactions'!B7)</f>
        <v/>
      </c>
      <c r="C7" s="40" t="str">
        <f>IF('Plan dactions'!D7="","",'Plan dactions'!C7)</f>
        <v/>
      </c>
      <c r="D7" s="40" t="str">
        <f>IF('Plan dactions'!D7="","",'Plan dactions'!D7)</f>
        <v/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2:16" ht="14.4" x14ac:dyDescent="0.3">
      <c r="B8" s="36" t="str">
        <f>IF('Plan dactions'!D8="","",'Plan dactions'!B8)</f>
        <v/>
      </c>
      <c r="C8" s="37" t="str">
        <f>IF('Plan dactions'!D8="","",'Plan dactions'!C8)</f>
        <v/>
      </c>
      <c r="D8" s="37" t="str">
        <f>IF('Plan dactions'!D8="","",'Plan dactions'!D8)</f>
        <v/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6" ht="14.4" x14ac:dyDescent="0.3">
      <c r="B9" s="39" t="str">
        <f>IF('Plan dactions'!D9="","",'Plan dactions'!B9)</f>
        <v/>
      </c>
      <c r="C9" s="40" t="str">
        <f>IF('Plan dactions'!D9="","",'Plan dactions'!C9)</f>
        <v/>
      </c>
      <c r="D9" s="40" t="str">
        <f>IF('Plan dactions'!D9="","",'Plan dactions'!D9)</f>
        <v/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2:16" ht="14.4" x14ac:dyDescent="0.3">
      <c r="B10" s="36" t="str">
        <f>IF('Plan dactions'!D10="","",'Plan dactions'!B10)</f>
        <v/>
      </c>
      <c r="C10" s="37" t="str">
        <f>IF('Plan dactions'!D10="","",'Plan dactions'!C10)</f>
        <v/>
      </c>
      <c r="D10" s="37" t="str">
        <f>IF('Plan dactions'!D10="","",'Plan dactions'!D10)</f>
        <v/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6" ht="14.4" x14ac:dyDescent="0.3">
      <c r="B11" s="39" t="str">
        <f>IF('Plan dactions'!D11="","",'Plan dactions'!B11)</f>
        <v/>
      </c>
      <c r="C11" s="40" t="str">
        <f>IF('Plan dactions'!D11="","",'Plan dactions'!C11)</f>
        <v/>
      </c>
      <c r="D11" s="40" t="str">
        <f>IF('Plan dactions'!D11="","",'Plan dactions'!D11)</f>
        <v/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2:16" ht="14.4" x14ac:dyDescent="0.3">
      <c r="B12" s="36" t="str">
        <f>IF('Plan dactions'!D12="","",'Plan dactions'!B12)</f>
        <v/>
      </c>
      <c r="C12" s="37" t="str">
        <f>IF('Plan dactions'!D12="","",'Plan dactions'!C12)</f>
        <v/>
      </c>
      <c r="D12" s="37" t="str">
        <f>IF('Plan dactions'!D12="","",'Plan dactions'!D12)</f>
        <v/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2:16" ht="14.4" x14ac:dyDescent="0.3">
      <c r="B13" s="39" t="str">
        <f>IF('Plan dactions'!D13="","",'Plan dactions'!B13)</f>
        <v/>
      </c>
      <c r="C13" s="40" t="str">
        <f>IF('Plan dactions'!D13="","",'Plan dactions'!C13)</f>
        <v/>
      </c>
      <c r="D13" s="40" t="str">
        <f>IF('Plan dactions'!D13="","",'Plan dactions'!D13)</f>
        <v/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2:16" ht="14.4" x14ac:dyDescent="0.3">
      <c r="B14" s="36" t="str">
        <f>IF('Plan dactions'!D14="","",'Plan dactions'!B14)</f>
        <v/>
      </c>
      <c r="C14" s="37" t="str">
        <f>IF('Plan dactions'!D14="","",'Plan dactions'!C14)</f>
        <v/>
      </c>
      <c r="D14" s="37" t="str">
        <f>IF('Plan dactions'!D14="","",'Plan dactions'!D14)</f>
        <v/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6" ht="14.4" x14ac:dyDescent="0.3">
      <c r="B15" s="39" t="str">
        <f>IF('Plan dactions'!D15="","",'Plan dactions'!B15)</f>
        <v/>
      </c>
      <c r="C15" s="40" t="str">
        <f>IF('Plan dactions'!D15="","",'Plan dactions'!C15)</f>
        <v/>
      </c>
      <c r="D15" s="40" t="str">
        <f>IF('Plan dactions'!D15="","",'Plan dactions'!D15)</f>
        <v/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</row>
    <row r="16" spans="2:16" ht="14.4" x14ac:dyDescent="0.3">
      <c r="B16" s="36" t="str">
        <f>IF('Plan dactions'!D16="","",'Plan dactions'!B16)</f>
        <v/>
      </c>
      <c r="C16" s="37" t="str">
        <f>IF('Plan dactions'!D16="","",'Plan dactions'!C16)</f>
        <v/>
      </c>
      <c r="D16" s="37" t="str">
        <f>IF('Plan dactions'!D16="","",'Plan dactions'!D16)</f>
        <v/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2:16" ht="14.4" x14ac:dyDescent="0.3">
      <c r="B17" s="39" t="str">
        <f>IF('Plan dactions'!D17="","",'Plan dactions'!B17)</f>
        <v/>
      </c>
      <c r="C17" s="40" t="str">
        <f>IF('Plan dactions'!D17="","",'Plan dactions'!C17)</f>
        <v/>
      </c>
      <c r="D17" s="40" t="str">
        <f>IF('Plan dactions'!D17="","",'Plan dactions'!D17)</f>
        <v/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</row>
    <row r="18" spans="2:16" ht="14.4" x14ac:dyDescent="0.3">
      <c r="B18" s="36" t="str">
        <f>IF('Plan dactions'!D18="","",'Plan dactions'!B18)</f>
        <v/>
      </c>
      <c r="C18" s="37" t="str">
        <f>IF('Plan dactions'!D18="","",'Plan dactions'!C18)</f>
        <v/>
      </c>
      <c r="D18" s="37" t="str">
        <f>IF('Plan dactions'!D18="","",'Plan dactions'!D18)</f>
        <v/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</row>
    <row r="19" spans="2:16" ht="14.4" x14ac:dyDescent="0.3">
      <c r="B19" s="39" t="str">
        <f>IF('Plan dactions'!D19="","",'Plan dactions'!B19)</f>
        <v/>
      </c>
      <c r="C19" s="40" t="str">
        <f>IF('Plan dactions'!D19="","",'Plan dactions'!C19)</f>
        <v/>
      </c>
      <c r="D19" s="40" t="str">
        <f>IF('Plan dactions'!D19="","",'Plan dactions'!D19)</f>
        <v/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</row>
    <row r="20" spans="2:16" ht="14.4" x14ac:dyDescent="0.3">
      <c r="B20" s="36" t="str">
        <f>IF('Plan dactions'!D20="","",'Plan dactions'!B20)</f>
        <v/>
      </c>
      <c r="C20" s="37" t="str">
        <f>IF('Plan dactions'!D20="","",'Plan dactions'!C20)</f>
        <v/>
      </c>
      <c r="D20" s="37" t="str">
        <f>IF('Plan dactions'!D20="","",'Plan dactions'!D20)</f>
        <v/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2:16" ht="15.75" customHeight="1" x14ac:dyDescent="0.3">
      <c r="B21" s="39" t="str">
        <f>IF('Plan dactions'!D21="","",'Plan dactions'!B21)</f>
        <v/>
      </c>
      <c r="C21" s="40" t="str">
        <f>IF('Plan dactions'!D21="","",'Plan dactions'!C21)</f>
        <v/>
      </c>
      <c r="D21" s="40" t="str">
        <f>IF('Plan dactions'!D21="","",'Plan dactions'!D21)</f>
        <v/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</row>
    <row r="22" spans="2:16" ht="15.75" customHeight="1" x14ac:dyDescent="0.3">
      <c r="B22" s="36" t="str">
        <f>IF('Plan dactions'!D22="","",'Plan dactions'!B22)</f>
        <v/>
      </c>
      <c r="C22" s="37" t="str">
        <f>IF('Plan dactions'!D22="","",'Plan dactions'!C22)</f>
        <v/>
      </c>
      <c r="D22" s="37" t="str">
        <f>IF('Plan dactions'!D22="","",'Plan dactions'!D22)</f>
        <v/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2:16" ht="15.75" customHeight="1" x14ac:dyDescent="0.3">
      <c r="B23" s="39" t="str">
        <f>IF('Plan dactions'!D23="","",'Plan dactions'!B23)</f>
        <v/>
      </c>
      <c r="C23" s="40" t="str">
        <f>IF('Plan dactions'!D23="","",'Plan dactions'!C23)</f>
        <v/>
      </c>
      <c r="D23" s="40" t="str">
        <f>IF('Plan dactions'!D23="","",'Plan dactions'!D23)</f>
        <v/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2:16" ht="15.75" customHeight="1" x14ac:dyDescent="0.3">
      <c r="B24" s="36" t="str">
        <f>IF('Plan dactions'!D24="","",'Plan dactions'!B24)</f>
        <v/>
      </c>
      <c r="C24" s="37" t="str">
        <f>IF('Plan dactions'!D24="","",'Plan dactions'!C24)</f>
        <v/>
      </c>
      <c r="D24" s="37" t="str">
        <f>IF('Plan dactions'!D24="","",'Plan dactions'!D24)</f>
        <v/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2:16" ht="15.75" customHeight="1" x14ac:dyDescent="0.3">
      <c r="B25" s="39" t="str">
        <f>IF('Plan dactions'!D25="","",'Plan dactions'!B25)</f>
        <v/>
      </c>
      <c r="C25" s="40" t="str">
        <f>IF('Plan dactions'!D25="","",'Plan dactions'!C25)</f>
        <v/>
      </c>
      <c r="D25" s="40" t="str">
        <f>IF('Plan dactions'!D25="","",'Plan dactions'!D25)</f>
        <v/>
      </c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2:16" ht="15.75" customHeight="1" x14ac:dyDescent="0.3">
      <c r="B26" s="36" t="str">
        <f>IF('Plan dactions'!D26="","",'Plan dactions'!B26)</f>
        <v/>
      </c>
      <c r="C26" s="37" t="str">
        <f>IF('Plan dactions'!D26="","",'Plan dactions'!C26)</f>
        <v/>
      </c>
      <c r="D26" s="37" t="str">
        <f>IF('Plan dactions'!D26="","",'Plan dactions'!D26)</f>
        <v/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2:16" ht="15.75" customHeight="1" x14ac:dyDescent="0.3">
      <c r="B27" s="39" t="str">
        <f>IF('Plan dactions'!D27="","",'Plan dactions'!B27)</f>
        <v/>
      </c>
      <c r="C27" s="40" t="str">
        <f>IF('Plan dactions'!D27="","",'Plan dactions'!C27)</f>
        <v/>
      </c>
      <c r="D27" s="40" t="str">
        <f>IF('Plan dactions'!D27="","",'Plan dactions'!D27)</f>
        <v/>
      </c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2:16" ht="15.75" customHeight="1" x14ac:dyDescent="0.3">
      <c r="B28" s="36" t="str">
        <f>IF('Plan dactions'!D28="","",'Plan dactions'!B28)</f>
        <v/>
      </c>
      <c r="C28" s="37" t="str">
        <f>IF('Plan dactions'!D28="","",'Plan dactions'!C28)</f>
        <v/>
      </c>
      <c r="D28" s="37" t="str">
        <f>IF('Plan dactions'!D28="","",'Plan dactions'!D28)</f>
        <v/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2:16" ht="15.75" customHeight="1" x14ac:dyDescent="0.3">
      <c r="B29" s="39" t="str">
        <f>IF('Plan dactions'!D29="","",'Plan dactions'!B29)</f>
        <v/>
      </c>
      <c r="C29" s="40" t="str">
        <f>IF('Plan dactions'!D29="","",'Plan dactions'!C29)</f>
        <v/>
      </c>
      <c r="D29" s="40" t="str">
        <f>IF('Plan dactions'!D29="","",'Plan dactions'!D29)</f>
        <v/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spans="2:16" ht="15.75" customHeight="1" x14ac:dyDescent="0.3"/>
    <row r="31" spans="2:16" ht="15.75" customHeight="1" x14ac:dyDescent="0.3">
      <c r="B31" s="42"/>
      <c r="C31" s="42"/>
      <c r="D31" s="43" t="s">
        <v>96</v>
      </c>
      <c r="E31" s="44">
        <f t="shared" ref="E31:P31" si="0">IFERROR(AVERAGE(E6:E29),"")</f>
        <v>0.1</v>
      </c>
      <c r="F31" s="44">
        <f t="shared" si="0"/>
        <v>0.15</v>
      </c>
      <c r="G31" s="44">
        <f t="shared" si="0"/>
        <v>0.16</v>
      </c>
      <c r="H31" s="44">
        <f t="shared" si="0"/>
        <v>0.2</v>
      </c>
      <c r="I31" s="44" t="str">
        <f t="shared" si="0"/>
        <v/>
      </c>
      <c r="J31" s="44" t="str">
        <f t="shared" si="0"/>
        <v/>
      </c>
      <c r="K31" s="44" t="str">
        <f t="shared" si="0"/>
        <v/>
      </c>
      <c r="L31" s="44" t="str">
        <f t="shared" si="0"/>
        <v/>
      </c>
      <c r="M31" s="44" t="str">
        <f t="shared" si="0"/>
        <v/>
      </c>
      <c r="N31" s="44" t="str">
        <f t="shared" si="0"/>
        <v/>
      </c>
      <c r="O31" s="44" t="str">
        <f t="shared" si="0"/>
        <v/>
      </c>
      <c r="P31" s="44" t="str">
        <f t="shared" si="0"/>
        <v/>
      </c>
    </row>
    <row r="32" spans="2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5mN+Qd6SjeiHiSub20zClW0JpnJajmf6sFojNYtCwiNgI/K/OvsHxA8JIjcjWcBqxdUewl/Roh7XqEzFrASVjQ==" saltValue="u3Y43qlcsD35qYcZHNc9QA==" spinCount="100000" sheet="1" objects="1" scenarios="1"/>
  <protectedRanges>
    <protectedRange sqref="E6:P30" name="Plage1"/>
  </protectedRanges>
  <conditionalFormatting sqref="E6:P29">
    <cfRule type="colorScale" priority="1">
      <colorScale>
        <cfvo type="formula" val="0"/>
        <cfvo type="formula" val="0.5"/>
        <cfvo type="formula" val="1"/>
        <color rgb="FFF8696B"/>
        <color rgb="FFFFEB84"/>
        <color rgb="FF63BE7B"/>
      </colorScale>
    </cfRule>
  </conditionalFormatting>
  <dataValidations count="1">
    <dataValidation type="decimal" allowBlank="1" sqref="E6:P29" xr:uid="{00000000-0002-0000-0500-000000000000}">
      <formula1>0</formula1>
      <formula2>1</formula2>
    </dataValidation>
  </dataValidations>
  <pageMargins left="0.75" right="0.75" top="1" bottom="1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F3864"/>
  </sheetPr>
  <dimension ref="B2:I1000"/>
  <sheetViews>
    <sheetView showGridLines="0" workbookViewId="0">
      <selection activeCell="N48" sqref="N48"/>
    </sheetView>
  </sheetViews>
  <sheetFormatPr baseColWidth="10" defaultColWidth="14.44140625" defaultRowHeight="15" customHeight="1" x14ac:dyDescent="0.3"/>
  <cols>
    <col min="1" max="1" width="2" customWidth="1"/>
    <col min="2" max="2" width="20" customWidth="1"/>
    <col min="3" max="8" width="16" customWidth="1"/>
    <col min="9" max="9" width="4" customWidth="1"/>
    <col min="10" max="26" width="8.6640625" customWidth="1"/>
  </cols>
  <sheetData>
    <row r="2" spans="2:9" ht="22.8" x14ac:dyDescent="0.4">
      <c r="B2" s="14" t="s">
        <v>97</v>
      </c>
    </row>
    <row r="3" spans="2:9" ht="15.6" x14ac:dyDescent="0.3">
      <c r="B3" s="45" t="str">
        <f>"Situation au mois de : "&amp;Accueil!C19&amp;" "&amp;'Identité stratégique'!C22</f>
        <v>Situation au mois de : Janvier 2026</v>
      </c>
    </row>
    <row r="5" spans="2:9" ht="25.5" customHeight="1" x14ac:dyDescent="0.3">
      <c r="B5" s="67" t="s">
        <v>98</v>
      </c>
      <c r="C5" s="57"/>
      <c r="D5" s="67" t="s">
        <v>99</v>
      </c>
      <c r="E5" s="57"/>
      <c r="F5" s="67" t="s">
        <v>100</v>
      </c>
      <c r="G5" s="57"/>
      <c r="H5" s="67" t="s">
        <v>101</v>
      </c>
      <c r="I5" s="57"/>
    </row>
    <row r="6" spans="2:9" ht="33.75" customHeight="1" x14ac:dyDescent="0.3">
      <c r="B6" s="68">
        <f>COUNTA('Plan dactions'!$D$6:$D$29)</f>
        <v>1</v>
      </c>
      <c r="C6" s="69"/>
      <c r="D6" s="68">
        <f>COUNTIF('Plan dactions'!$K$6:$K$29,"Terminé")</f>
        <v>0</v>
      </c>
      <c r="E6" s="69"/>
      <c r="F6" s="68">
        <f>COUNTIF('Plan dactions'!$K$6:$K$29,"En retard")</f>
        <v>1</v>
      </c>
      <c r="G6" s="69"/>
      <c r="H6" s="72">
        <f>IFERROR(AVERAGE('Plan dactions'!$J$6:$J$29),0)</f>
        <v>0.2</v>
      </c>
      <c r="I6" s="69"/>
    </row>
    <row r="7" spans="2:9" ht="14.4" x14ac:dyDescent="0.3">
      <c r="B7" s="70"/>
      <c r="C7" s="71"/>
      <c r="D7" s="70"/>
      <c r="E7" s="71"/>
      <c r="F7" s="70"/>
      <c r="G7" s="71"/>
      <c r="H7" s="70"/>
      <c r="I7" s="71"/>
    </row>
    <row r="10" spans="2:9" ht="16.8" x14ac:dyDescent="0.3">
      <c r="B10" s="4" t="s">
        <v>102</v>
      </c>
      <c r="F10" s="4" t="s">
        <v>103</v>
      </c>
    </row>
    <row r="11" spans="2:9" ht="21.75" customHeight="1" x14ac:dyDescent="0.3">
      <c r="B11" s="16" t="s">
        <v>59</v>
      </c>
      <c r="C11" s="16" t="s">
        <v>104</v>
      </c>
      <c r="D11" s="16" t="s">
        <v>105</v>
      </c>
      <c r="F11" s="16" t="s">
        <v>77</v>
      </c>
      <c r="G11" s="16" t="s">
        <v>106</v>
      </c>
    </row>
    <row r="12" spans="2:9" ht="14.4" x14ac:dyDescent="0.3">
      <c r="B12" s="37" t="str">
        <f>IF('Orientations stratégiques'!C6="","",'Orientations stratégiques'!C6)</f>
        <v>Excellence opérationnelle</v>
      </c>
      <c r="C12" s="27">
        <f>IF(B12="",0,COUNTIF('Plan dactions'!$C$6:$C$29,B12))</f>
        <v>1</v>
      </c>
      <c r="D12" s="46">
        <f>IF(C12=0,"",IFERROR(AVERAGEIF('Plan dactions'!$C$6:$C$29,B12,'Plan dactions'!$J$6:$J$29),""))</f>
        <v>0.2</v>
      </c>
      <c r="F12" s="47" t="s">
        <v>107</v>
      </c>
      <c r="G12" s="27">
        <f>COUNTIF('Plan dactions'!$K$6:$K$29,"Terminé")</f>
        <v>0</v>
      </c>
    </row>
    <row r="13" spans="2:9" ht="14.4" x14ac:dyDescent="0.3">
      <c r="B13" s="40" t="str">
        <f>IF('Orientations stratégiques'!C7="","",'Orientations stratégiques'!C7)</f>
        <v/>
      </c>
      <c r="C13" s="28">
        <f>IF(B13="",0,COUNTIF('Plan dactions'!$C$6:$C$29,B13))</f>
        <v>0</v>
      </c>
      <c r="D13" s="48" t="str">
        <f>IF(C13=0,"",IFERROR(AVERAGEIF('Plan dactions'!$C$6:$C$29,B13,'Plan dactions'!$J$6:$J$29),""))</f>
        <v/>
      </c>
      <c r="F13" s="49" t="s">
        <v>108</v>
      </c>
      <c r="G13" s="28">
        <f>COUNTIF('Plan dactions'!$K$6:$K$29,"En bonne voie")</f>
        <v>0</v>
      </c>
    </row>
    <row r="14" spans="2:9" ht="14.4" x14ac:dyDescent="0.3">
      <c r="B14" s="37" t="str">
        <f>IF('Orientations stratégiques'!C8="","",'Orientations stratégiques'!C8)</f>
        <v/>
      </c>
      <c r="C14" s="27">
        <f>IF(B14="",0,COUNTIF('Plan dactions'!$C$6:$C$29,B14))</f>
        <v>0</v>
      </c>
      <c r="D14" s="46" t="str">
        <f>IF(C14=0,"",IFERROR(AVERAGEIF('Plan dactions'!$C$6:$C$29,B14,'Plan dactions'!$J$6:$J$29),""))</f>
        <v/>
      </c>
      <c r="F14" s="47" t="s">
        <v>109</v>
      </c>
      <c r="G14" s="27">
        <f>COUNTIF('Plan dactions'!$K$6:$K$29,"À surveiller")</f>
        <v>0</v>
      </c>
    </row>
    <row r="15" spans="2:9" ht="14.4" x14ac:dyDescent="0.3">
      <c r="B15" s="40" t="str">
        <f>IF('Orientations stratégiques'!C9="","",'Orientations stratégiques'!C9)</f>
        <v/>
      </c>
      <c r="C15" s="28">
        <f>IF(B15="",0,COUNTIF('Plan dactions'!$C$6:$C$29,B15))</f>
        <v>0</v>
      </c>
      <c r="D15" s="48" t="str">
        <f>IF(C15=0,"",IFERROR(AVERAGEIF('Plan dactions'!$C$6:$C$29,B15,'Plan dactions'!$J$6:$J$29),""))</f>
        <v/>
      </c>
      <c r="F15" s="49" t="s">
        <v>110</v>
      </c>
      <c r="G15" s="28">
        <f>COUNTIF('Plan dactions'!$K$6:$K$29,"En retard")</f>
        <v>1</v>
      </c>
    </row>
    <row r="16" spans="2:9" ht="14.4" x14ac:dyDescent="0.3">
      <c r="B16" s="37" t="str">
        <f>IF('Orientations stratégiques'!C10="","",'Orientations stratégiques'!C10)</f>
        <v/>
      </c>
      <c r="C16" s="27">
        <f>IF(B16="",0,COUNTIF('Plan dactions'!$C$6:$C$29,B16))</f>
        <v>0</v>
      </c>
      <c r="D16" s="46" t="str">
        <f>IF(C16=0,"",IFERROR(AVERAGEIF('Plan dactions'!$C$6:$C$29,B16,'Plan dactions'!$J$6:$J$29),""))</f>
        <v/>
      </c>
    </row>
    <row r="17" spans="2:4" ht="14.4" x14ac:dyDescent="0.3">
      <c r="B17" s="40" t="str">
        <f>IF('Orientations stratégiques'!C11="","",'Orientations stratégiques'!C11)</f>
        <v/>
      </c>
      <c r="C17" s="28">
        <f>IF(B17="",0,COUNTIF('Plan dactions'!$C$6:$C$29,B17))</f>
        <v>0</v>
      </c>
      <c r="D17" s="48" t="str">
        <f>IF(C17=0,"",IFERROR(AVERAGEIF('Plan dactions'!$C$6:$C$29,B17,'Plan dactions'!$J$6:$J$29),""))</f>
        <v/>
      </c>
    </row>
    <row r="21" spans="2:4" ht="15.75" customHeight="1" x14ac:dyDescent="0.3"/>
    <row r="22" spans="2:4" ht="15.75" customHeight="1" x14ac:dyDescent="0.3"/>
    <row r="23" spans="2:4" ht="15.75" customHeight="1" x14ac:dyDescent="0.3"/>
    <row r="24" spans="2:4" ht="15.75" customHeight="1" x14ac:dyDescent="0.3"/>
    <row r="25" spans="2:4" ht="15.75" customHeight="1" x14ac:dyDescent="0.3"/>
    <row r="26" spans="2:4" ht="15.75" customHeight="1" x14ac:dyDescent="0.3"/>
    <row r="27" spans="2:4" ht="15.75" customHeight="1" x14ac:dyDescent="0.3"/>
    <row r="28" spans="2:4" ht="15.75" customHeight="1" x14ac:dyDescent="0.3"/>
    <row r="29" spans="2:4" ht="15.75" customHeight="1" x14ac:dyDescent="0.3"/>
    <row r="30" spans="2:4" ht="15.75" customHeight="1" x14ac:dyDescent="0.3"/>
    <row r="31" spans="2:4" ht="15.75" customHeight="1" x14ac:dyDescent="0.3"/>
    <row r="32" spans="2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X/vFrXyDAsW398PzKotI6hXFsSHrMuq0jWqOU3h3rMZAyFcW04J1lHtp1+ZIXGF1j/n+tN5U7QhkqCn1pPJo6g==" saltValue="3u5A7I6tEUozdFExZb3R/w==" spinCount="100000" sheet="1" objects="1" scenarios="1"/>
  <mergeCells count="8">
    <mergeCell ref="B5:C5"/>
    <mergeCell ref="D5:E5"/>
    <mergeCell ref="F5:G5"/>
    <mergeCell ref="H5:I5"/>
    <mergeCell ref="B6:C7"/>
    <mergeCell ref="D6:E7"/>
    <mergeCell ref="F6:G7"/>
    <mergeCell ref="H6:I7"/>
  </mergeCells>
  <conditionalFormatting sqref="D12:D17">
    <cfRule type="colorScale" priority="1">
      <colorScale>
        <cfvo type="formula" val="0"/>
        <cfvo type="formula" val="0.5"/>
        <cfvo type="formula" val="1"/>
        <color rgb="FFF8696B"/>
        <color rgb="FFFFEB84"/>
        <color rgb="FF63BE7B"/>
      </colorScale>
    </cfRule>
  </conditionalFormatting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Accueil</vt:lpstr>
      <vt:lpstr>Identité stratégique</vt:lpstr>
      <vt:lpstr>Orientations stratégiques</vt:lpstr>
      <vt:lpstr>Objectifs stratégiques</vt:lpstr>
      <vt:lpstr>Plan dactions</vt:lpstr>
      <vt:lpstr>Suivi mensuel</vt:lpstr>
      <vt:lpstr>Tableau de bord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Lysiane Randria</dc:creator>
  <cp:lastModifiedBy>Lysiane Randria</cp:lastModifiedBy>
  <dcterms:created xsi:type="dcterms:W3CDTF">2026-07-09T16:31:44Z</dcterms:created>
  <dcterms:modified xsi:type="dcterms:W3CDTF">2026-07-09T16:51:33Z</dcterms:modified>
</cp:coreProperties>
</file>